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19Y\1Q 2019\Altynalmas\Send to Kase\"/>
    </mc:Choice>
  </mc:AlternateContent>
  <bookViews>
    <workbookView xWindow="0" yWindow="0" windowWidth="16170" windowHeight="2115" activeTab="3"/>
  </bookViews>
  <sheets>
    <sheet name="CFS" sheetId="4" r:id="rId1"/>
    <sheet name="SCE" sheetId="3" r:id="rId2"/>
    <sheet name="SFP" sheetId="2" r:id="rId3"/>
    <sheet name="SCI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Company" localSheetId="0">#REF!</definedName>
    <definedName name="Company" localSheetId="1">#REF!</definedName>
    <definedName name="Company" localSheetId="2">#REF!</definedName>
    <definedName name="Company">#REF!</definedName>
    <definedName name="Data_Body" localSheetId="0">#REF!</definedName>
    <definedName name="Data_Body" localSheetId="1">#REF!</definedName>
    <definedName name="Data_Body" localSheetId="2">#REF!</definedName>
    <definedName name="Data_Body">#REF!</definedName>
    <definedName name="Data_Bottom" localSheetId="0">#REF!</definedName>
    <definedName name="Data_Bottom" localSheetId="1">#REF!</definedName>
    <definedName name="Data_Bottom" localSheetId="2">#REF!</definedName>
    <definedName name="Data_Bottom">#REF!</definedName>
    <definedName name="Data_Title" localSheetId="0">#REF!</definedName>
    <definedName name="Data_Title" localSheetId="1">#REF!</definedName>
    <definedName name="Data_Title" localSheetId="2">#REF!</definedName>
    <definedName name="Data_Title">#REF!</definedName>
    <definedName name="DataDoc" localSheetId="0">#REF!</definedName>
    <definedName name="DataDoc" localSheetId="1">#REF!</definedName>
    <definedName name="DataDoc" localSheetId="2">#REF!</definedName>
    <definedName name="DataDoc">#REF!</definedName>
    <definedName name="dates" localSheetId="0">#REF!</definedName>
    <definedName name="dates" localSheetId="1">#REF!</definedName>
    <definedName name="dates" localSheetId="2">#REF!</definedName>
    <definedName name="dates">#REF!</definedName>
    <definedName name="Debet" localSheetId="0">#REF!</definedName>
    <definedName name="Debet" localSheetId="1">#REF!</definedName>
    <definedName name="Debet" localSheetId="2">#REF!</definedName>
    <definedName name="Debet">#REF!</definedName>
    <definedName name="docData" localSheetId="0">#REF!</definedName>
    <definedName name="docData" localSheetId="1">#REF!</definedName>
    <definedName name="docData" localSheetId="2">#REF!</definedName>
    <definedName name="docData">#REF!</definedName>
    <definedName name="DocName" localSheetId="0">#REF!</definedName>
    <definedName name="DocName" localSheetId="1">#REF!</definedName>
    <definedName name="DocName" localSheetId="2">#REF!</definedName>
    <definedName name="DocName">#REF!</definedName>
    <definedName name="DocNum" localSheetId="0">#REF!</definedName>
    <definedName name="DocNum" localSheetId="1">#REF!</definedName>
    <definedName name="DocNum" localSheetId="2">#REF!</definedName>
    <definedName name="DocNum">#REF!</definedName>
    <definedName name="filters" localSheetId="0">#REF!</definedName>
    <definedName name="filters" localSheetId="1">#REF!</definedName>
    <definedName name="filters" localSheetId="2">#REF!</definedName>
    <definedName name="filters">#REF!</definedName>
    <definedName name="Kredit" localSheetId="0">#REF!</definedName>
    <definedName name="Kredit" localSheetId="1">#REF!</definedName>
    <definedName name="Kredit" localSheetId="2">#REF!</definedName>
    <definedName name="Kredit">#REF!</definedName>
    <definedName name="Kuda" localSheetId="0">#REF!</definedName>
    <definedName name="Kuda" localSheetId="1">#REF!</definedName>
    <definedName name="Kuda" localSheetId="2">#REF!</definedName>
    <definedName name="Kuda">#REF!</definedName>
    <definedName name="LineFirst" localSheetId="0">#REF!</definedName>
    <definedName name="LineFirst" localSheetId="1">#REF!</definedName>
    <definedName name="LineFirst" localSheetId="2">#REF!</definedName>
    <definedName name="LineFirst">#REF!</definedName>
    <definedName name="Nomer" localSheetId="0">#REF!</definedName>
    <definedName name="Nomer" localSheetId="1">#REF!</definedName>
    <definedName name="Nomer" localSheetId="2">#REF!</definedName>
    <definedName name="Nomer">#REF!</definedName>
    <definedName name="NomerPP" localSheetId="0">#REF!</definedName>
    <definedName name="NomerPP" localSheetId="1">#REF!</definedName>
    <definedName name="NomerPP" localSheetId="2">#REF!</definedName>
    <definedName name="NomerPP">#REF!</definedName>
    <definedName name="Otkuda" localSheetId="0">#REF!</definedName>
    <definedName name="Otkuda" localSheetId="1">#REF!</definedName>
    <definedName name="Otkuda" localSheetId="2">#REF!</definedName>
    <definedName name="Otkuda">#REF!</definedName>
    <definedName name="Summa" localSheetId="0">#REF!</definedName>
    <definedName name="Summa" localSheetId="1">#REF!</definedName>
    <definedName name="Summa" localSheetId="2">#REF!</definedName>
    <definedName name="Summa">#REF!</definedName>
    <definedName name="TEKST" localSheetId="0">#REF!</definedName>
    <definedName name="TEKST" localSheetId="1">#REF!</definedName>
    <definedName name="TEKST" localSheetId="2">#REF!</definedName>
    <definedName name="TEKST">#REF!</definedName>
    <definedName name="Title" localSheetId="0">#REF!</definedName>
    <definedName name="Title" localSheetId="1">#REF!</definedName>
    <definedName name="Title" localSheetId="2">#REF!</definedName>
    <definedName name="Title">#REF!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py1" hidden="1">[3]rollforward!$P$25</definedName>
    <definedName name="XrefCopy10Row2" localSheetId="0" hidden="1">[5]XREF!#REF!</definedName>
    <definedName name="XrefCopy10Row2" localSheetId="1" hidden="1">[5]XREF!#REF!</definedName>
    <definedName name="XrefCopy10Row2" localSheetId="2" hidden="1">[5]XREF!#REF!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H49" i="4" s="1"/>
  <c r="H52" i="4" s="1"/>
  <c r="H80" i="4"/>
  <c r="F80" i="4"/>
  <c r="H69" i="4"/>
  <c r="F69" i="4"/>
  <c r="J28" i="3"/>
  <c r="K28" i="3" s="1"/>
  <c r="L28" i="3"/>
  <c r="K27" i="3"/>
  <c r="M27" i="3" s="1"/>
  <c r="K25" i="3"/>
  <c r="M25" i="3" s="1"/>
  <c r="K24" i="3"/>
  <c r="M24" i="3" s="1"/>
  <c r="L23" i="3"/>
  <c r="J23" i="3"/>
  <c r="K23" i="3" s="1"/>
  <c r="K22" i="3"/>
  <c r="I21" i="3"/>
  <c r="H21" i="3"/>
  <c r="H26" i="3" s="1"/>
  <c r="F21" i="3"/>
  <c r="F26" i="3" s="1"/>
  <c r="K20" i="3"/>
  <c r="M20" i="3" s="1"/>
  <c r="L19" i="3"/>
  <c r="L21" i="3" s="1"/>
  <c r="J19" i="3"/>
  <c r="K19" i="3" s="1"/>
  <c r="K18" i="3"/>
  <c r="M18" i="3" s="1"/>
  <c r="H75" i="2"/>
  <c r="E66" i="2"/>
  <c r="F75" i="2"/>
  <c r="E65" i="2"/>
  <c r="H62" i="2"/>
  <c r="I58" i="2"/>
  <c r="F62" i="2"/>
  <c r="H47" i="2"/>
  <c r="H50" i="2" s="1"/>
  <c r="F47" i="2"/>
  <c r="F50" i="2" s="1"/>
  <c r="H34" i="2"/>
  <c r="H36" i="2" s="1"/>
  <c r="F34" i="2"/>
  <c r="H24" i="2"/>
  <c r="I20" i="2"/>
  <c r="F24" i="2"/>
  <c r="H40" i="1"/>
  <c r="H41" i="1" s="1"/>
  <c r="H36" i="1"/>
  <c r="F40" i="1"/>
  <c r="F41" i="1" s="1"/>
  <c r="F14" i="1"/>
  <c r="F19" i="1" s="1"/>
  <c r="F25" i="1" s="1"/>
  <c r="H77" i="2" l="1"/>
  <c r="H78" i="2" s="1"/>
  <c r="M23" i="3"/>
  <c r="L26" i="3"/>
  <c r="L29" i="3" s="1"/>
  <c r="F29" i="3"/>
  <c r="M19" i="3"/>
  <c r="M21" i="3" s="1"/>
  <c r="K21" i="3"/>
  <c r="K26" i="3" s="1"/>
  <c r="K29" i="3" s="1"/>
  <c r="H29" i="3"/>
  <c r="J21" i="3"/>
  <c r="J26" i="3" s="1"/>
  <c r="J29" i="3" s="1"/>
  <c r="I26" i="3"/>
  <c r="M28" i="3"/>
  <c r="H82" i="4"/>
  <c r="H85" i="4" s="1"/>
  <c r="O21" i="3"/>
  <c r="F36" i="2"/>
  <c r="F76" i="2"/>
  <c r="F77" i="2"/>
  <c r="H76" i="2"/>
  <c r="F28" i="1"/>
  <c r="F31" i="1" s="1"/>
  <c r="F36" i="1" s="1"/>
  <c r="M26" i="3" l="1"/>
  <c r="M29" i="3" s="1"/>
  <c r="P21" i="3"/>
  <c r="I29" i="3"/>
  <c r="F34" i="4"/>
  <c r="F49" i="4" s="1"/>
  <c r="F52" i="4" s="1"/>
  <c r="F82" i="4" s="1"/>
  <c r="F85" i="4" s="1"/>
  <c r="F78" i="2"/>
</calcChain>
</file>

<file path=xl/sharedStrings.xml><?xml version="1.0" encoding="utf-8"?>
<sst xmlns="http://schemas.openxmlformats.org/spreadsheetml/2006/main" count="402" uniqueCount="333">
  <si>
    <t>JSC AltynAlmas consolidated</t>
  </si>
  <si>
    <t>XXXXXXXXXXXXX</t>
  </si>
  <si>
    <t>XXX</t>
  </si>
  <si>
    <t>KKZT</t>
  </si>
  <si>
    <t>SCI</t>
  </si>
  <si>
    <t>per issued</t>
  </si>
  <si>
    <t>(in thousands of Tenge)</t>
  </si>
  <si>
    <t>(в тысячах тенге)</t>
  </si>
  <si>
    <t>Прим.</t>
  </si>
  <si>
    <t>3 месяца 2019</t>
  </si>
  <si>
    <t>3 месяца 2018</t>
  </si>
  <si>
    <t xml:space="preserve"> </t>
  </si>
  <si>
    <t>Revenue</t>
  </si>
  <si>
    <t>Выручка</t>
  </si>
  <si>
    <t>Cost of sales</t>
  </si>
  <si>
    <t>Себестоимость реализации</t>
  </si>
  <si>
    <t>Gross profit</t>
  </si>
  <si>
    <t>Валовый доход / (убыток)</t>
  </si>
  <si>
    <t>Administrative expenses</t>
  </si>
  <si>
    <t>Общие и административные расходы</t>
  </si>
  <si>
    <t>Other income</t>
  </si>
  <si>
    <t>Прочие доходы</t>
  </si>
  <si>
    <t>Other expenses</t>
  </si>
  <si>
    <t>Прочие расходы</t>
  </si>
  <si>
    <t>Operating profit</t>
  </si>
  <si>
    <t>Операционная прибыль / (убыток)</t>
  </si>
  <si>
    <t>Finance income</t>
  </si>
  <si>
    <t>Финансовые доходы</t>
  </si>
  <si>
    <t>Finance costs</t>
  </si>
  <si>
    <t>Финансовые расходы</t>
  </si>
  <si>
    <t>Loss on disposal of subsidiary</t>
  </si>
  <si>
    <t>Доход от выбытия дочерней организации</t>
  </si>
  <si>
    <t>Foreign exchange loss</t>
  </si>
  <si>
    <t>Доходы / (Расходы) по курсовой разнице</t>
  </si>
  <si>
    <t>Profit before tax</t>
  </si>
  <si>
    <t>Прибыль / (Убыток) за период, до налогообложения</t>
  </si>
  <si>
    <t>Income tax expense</t>
  </si>
  <si>
    <t>(Расходы)/Экономия по подоходному налогу</t>
  </si>
  <si>
    <t>Profit for the year</t>
  </si>
  <si>
    <t>Прибыль / (Убыток) за период, после налогообложения</t>
  </si>
  <si>
    <t>Other comprehensive income</t>
  </si>
  <si>
    <t>Прочий совокупный доход</t>
  </si>
  <si>
    <t>Total comprehensive income for the year</t>
  </si>
  <si>
    <t>Итого совокупная прибыль / (убыток) за период</t>
  </si>
  <si>
    <t>Attributable to:</t>
  </si>
  <si>
    <t>Приходящийся на:</t>
  </si>
  <si>
    <t>Shareholders of the parent</t>
  </si>
  <si>
    <t>Акционеров материнской компании</t>
  </si>
  <si>
    <t>Non-controlling interests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</si>
  <si>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</si>
  <si>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</si>
  <si>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</si>
  <si>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</si>
  <si>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</si>
  <si>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SFP</t>
  </si>
  <si>
    <t>31 марта 2019</t>
  </si>
  <si>
    <t>31 декабря 2018</t>
  </si>
  <si>
    <t>ASSETS</t>
  </si>
  <si>
    <t>Активы</t>
  </si>
  <si>
    <t>Non-current assets</t>
  </si>
  <si>
    <t>Долгосрочные активы</t>
  </si>
  <si>
    <t>Property, plant and equipment</t>
  </si>
  <si>
    <t>Основные средства</t>
  </si>
  <si>
    <t>Exploration and evaluation assets</t>
  </si>
  <si>
    <t>Активы по разведке и оценке</t>
  </si>
  <si>
    <t>Intangible assets</t>
  </si>
  <si>
    <t>Нематериальные активы</t>
  </si>
  <si>
    <t>Goodwill</t>
  </si>
  <si>
    <t>Гудвилл</t>
  </si>
  <si>
    <t>Займы, выданные связанным сторонам</t>
  </si>
  <si>
    <t>Advances paid for non-current assets</t>
  </si>
  <si>
    <t>Авансы, выданные за долгосрочные активы</t>
  </si>
  <si>
    <t>Deferred tax assets</t>
  </si>
  <si>
    <t>Активы по отложенному налогу</t>
  </si>
  <si>
    <t>Long-term tax assets</t>
  </si>
  <si>
    <t>Долгосрочные налоговые активы</t>
  </si>
  <si>
    <t>Restricted cash</t>
  </si>
  <si>
    <t>Денежные средства, ограниченные в использовании</t>
  </si>
  <si>
    <t>Other non-current assets</t>
  </si>
  <si>
    <t>Прочие долгосрочные активы</t>
  </si>
  <si>
    <t>Total non-current assets</t>
  </si>
  <si>
    <t>Итого долгосрочные активы</t>
  </si>
  <si>
    <t>Current assets</t>
  </si>
  <si>
    <t>Inventories</t>
  </si>
  <si>
    <t>Товарно-материальные запасы</t>
  </si>
  <si>
    <t>Accounts receivable</t>
  </si>
  <si>
    <t>Торговая и прочая дебиторская задолженность</t>
  </si>
  <si>
    <t>Receivable from related parties</t>
  </si>
  <si>
    <t>Дебиторская задолженность связанных сторон</t>
  </si>
  <si>
    <t>Advances paid</t>
  </si>
  <si>
    <t>Авансы выданные</t>
  </si>
  <si>
    <t>Corporate income tax prepaid</t>
  </si>
  <si>
    <t>Предоплата по корпоративному подоходному налогу</t>
  </si>
  <si>
    <t>Current tax assets</t>
  </si>
  <si>
    <t>Текущие активы по налогам и платежам в бюджет</t>
  </si>
  <si>
    <t>Other current assets</t>
  </si>
  <si>
    <t>Прочие краткосрочные активы</t>
  </si>
  <si>
    <t>Cash and cash equivalents</t>
  </si>
  <si>
    <t>Денежные средства и их эквиваленты</t>
  </si>
  <si>
    <t>Total current assets</t>
  </si>
  <si>
    <t>Итого краткосрочные активы</t>
  </si>
  <si>
    <t>TOTAL ASSETS</t>
  </si>
  <si>
    <t>Итого активы</t>
  </si>
  <si>
    <t>EQUITY AND LIABILITIES</t>
  </si>
  <si>
    <t>Капитал и обязательства</t>
  </si>
  <si>
    <t>Equity</t>
  </si>
  <si>
    <t>Капитал</t>
  </si>
  <si>
    <t>Share capital</t>
  </si>
  <si>
    <t>Уставный капитал</t>
  </si>
  <si>
    <t>Additional paid-in capital</t>
  </si>
  <si>
    <t>Дополнительно оплаченный капитал</t>
  </si>
  <si>
    <t>Repurchased shares</t>
  </si>
  <si>
    <t>Выкупленные акции</t>
  </si>
  <si>
    <t>Accumulated deficit</t>
  </si>
  <si>
    <t>Нераспределенная прибыль / (Непокрытый убыток)</t>
  </si>
  <si>
    <t>Equity attributable to shareholders of the parent</t>
  </si>
  <si>
    <t>Капитал, приходящийся на акционеров материнской компании</t>
  </si>
  <si>
    <t>Total equity</t>
  </si>
  <si>
    <t>Итого капитал</t>
  </si>
  <si>
    <t>Non-current liabilities</t>
  </si>
  <si>
    <t>Долгосрочные обязательства</t>
  </si>
  <si>
    <t>Bank loans, non-current</t>
  </si>
  <si>
    <t>Банковские займы, долгосрочные</t>
  </si>
  <si>
    <t>Loans received from related parties</t>
  </si>
  <si>
    <t>Займы, полученные от связанных сторон</t>
  </si>
  <si>
    <t>Finance lease obligations, non-current</t>
  </si>
  <si>
    <t>Обязательства по финансовой аренде, долгосрочные</t>
  </si>
  <si>
    <t>Other loans, non-current</t>
  </si>
  <si>
    <t>Прочие долгосрочные займы</t>
  </si>
  <si>
    <t>Preferred stock liabilities</t>
  </si>
  <si>
    <t>Обязательства по привилегированным акциям</t>
  </si>
  <si>
    <t>Deferred tax liabilities</t>
  </si>
  <si>
    <t>Обязательства по отложенному налогу</t>
  </si>
  <si>
    <t>Provisions for subsoil use contracts</t>
  </si>
  <si>
    <t>Резервы по контрактам на недропользование</t>
  </si>
  <si>
    <t>subsoil use contract liabilities</t>
  </si>
  <si>
    <t>Обязательства по контрактам на недропользование, долгосрочные</t>
  </si>
  <si>
    <t>Other non-current liabilities</t>
  </si>
  <si>
    <t>Прочие долгосрочные обязательства</t>
  </si>
  <si>
    <t>Total non-current liabilities</t>
  </si>
  <si>
    <t>Итого долгосрочные обязательства</t>
  </si>
  <si>
    <t>Current liabilities</t>
  </si>
  <si>
    <t>Краткосрочные обязательства</t>
  </si>
  <si>
    <t>Bank loans, current</t>
  </si>
  <si>
    <t>Банковские займы, краткосрочные</t>
  </si>
  <si>
    <t>Finance lease obligations, current</t>
  </si>
  <si>
    <t>Обязательства по финансовой аренде, краткосрочные</t>
  </si>
  <si>
    <t>Other loans, current</t>
  </si>
  <si>
    <t>Прочие краткосрочные займы</t>
  </si>
  <si>
    <t>Trade and other accounts payable</t>
  </si>
  <si>
    <t>Торговая и прочая кредиторская задолженность</t>
  </si>
  <si>
    <t>Accounts payable to related parties</t>
  </si>
  <si>
    <t>Кредиторская задолженность связанным сторонам</t>
  </si>
  <si>
    <t>Corporate income tax liability</t>
  </si>
  <si>
    <t>Корпоративный подоходный налог к уплате</t>
  </si>
  <si>
    <t>Current tax liabilities</t>
  </si>
  <si>
    <t>Текущие обязательства по налогам и платежам в бюджет</t>
  </si>
  <si>
    <t>Обязательства по контрактам на недропользование, краткосрочные</t>
  </si>
  <si>
    <t>Payroll and related taxes payable</t>
  </si>
  <si>
    <t>Обязательства по заработной плате и связанным налогам</t>
  </si>
  <si>
    <t>Other current liabilities</t>
  </si>
  <si>
    <t>Прочие краткосрочные обязательства</t>
  </si>
  <si>
    <t>Total current liabilities</t>
  </si>
  <si>
    <t>Итого краткосрочные обязательства</t>
  </si>
  <si>
    <t>Итого обязательства</t>
  </si>
  <si>
    <t>TOTAL EQUITY AND LIABILITIES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</si>
  <si>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</si>
  <si>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</si>
  <si>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</si>
  <si>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SCE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</si>
  <si>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</si>
  <si>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</si>
  <si>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</si>
  <si>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</si>
  <si>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Накоплен -ный </t>
  </si>
  <si>
    <t>капитал</t>
  </si>
  <si>
    <t>акции</t>
  </si>
  <si>
    <t xml:space="preserve"> дефицит</t>
  </si>
  <si>
    <t>Дополни-тельный оплачен-ный капитал</t>
  </si>
  <si>
    <t>Выкуп-ленные акции</t>
  </si>
  <si>
    <t>Непокрытыйый (убыток)/доход</t>
  </si>
  <si>
    <t>Итого</t>
  </si>
  <si>
    <t>Неконт-рольные доли участия</t>
  </si>
  <si>
    <t xml:space="preserve">Итого
капитал
</t>
  </si>
  <si>
    <t>As at 31 December 2016</t>
  </si>
  <si>
    <t>На 1 января 2017 года</t>
  </si>
  <si>
    <t>Income / (Loss) for the year</t>
  </si>
  <si>
    <t>Прибыль за год</t>
  </si>
  <si>
    <t>Total comprehensive loss for the year</t>
  </si>
  <si>
    <t xml:space="preserve">Итого совокупный доход за год </t>
  </si>
  <si>
    <t>Reverse of unamortsed FV adjustment on RP loan</t>
  </si>
  <si>
    <t>Изменение условий займов от связанных сторон *</t>
  </si>
  <si>
    <t>As at 31 December 2017</t>
  </si>
  <si>
    <t>На 31 декабря 2017 года</t>
  </si>
  <si>
    <t>Income for the year</t>
  </si>
  <si>
    <t>Доход за год</t>
  </si>
  <si>
    <t>Итого совокупный доход за год</t>
  </si>
  <si>
    <t>Issued share capital</t>
  </si>
  <si>
    <t>Выпущенный капитал</t>
  </si>
  <si>
    <t>As at 31 December 2018</t>
  </si>
  <si>
    <t>На 31 декабря 2018 года</t>
  </si>
  <si>
    <t>Прибыль за период</t>
  </si>
  <si>
    <t>Итого совокупный доход за период</t>
  </si>
  <si>
    <t>As at 31 March 2019</t>
  </si>
  <si>
    <t>На 31 марта 2019 года</t>
  </si>
  <si>
    <t>CFS</t>
  </si>
  <si>
    <t>Cash flows from operating activities</t>
  </si>
  <si>
    <t>Денежные потоки от операционной деятельности</t>
  </si>
  <si>
    <t>(Loss) / profit before tax</t>
  </si>
  <si>
    <t>Прибыль до налогообложения</t>
  </si>
  <si>
    <t>Adjustments for:</t>
  </si>
  <si>
    <t>Корректировки на:</t>
  </si>
  <si>
    <t>Depreciation, depletion and amortization</t>
  </si>
  <si>
    <t>Износ и амортизацию</t>
  </si>
  <si>
    <t>Change in estimates</t>
  </si>
  <si>
    <t>Изменение в учётных оценках по резервам по контрактам на недропользование</t>
  </si>
  <si>
    <t>Allowance for doubtful debts</t>
  </si>
  <si>
    <t>Начисление резерва по сомнительным долгам</t>
  </si>
  <si>
    <t>Provision for slow-moving inventories</t>
  </si>
  <si>
    <t>Начисление резерва по устаревшим товарно-материальным запасам</t>
  </si>
  <si>
    <t>Accruals for unused vacations</t>
  </si>
  <si>
    <t>Начисление резерва по неиспользованным отпускам</t>
  </si>
  <si>
    <t>Provision for bonuses</t>
  </si>
  <si>
    <t>Начисление резерва по премиям</t>
  </si>
  <si>
    <t>Provision for recovery of damage to employees</t>
  </si>
  <si>
    <t>Прочие долгосрочные резервы по работникам</t>
  </si>
  <si>
    <t>Loss on disposal of property, plant and equipment</t>
  </si>
  <si>
    <t>Убыток от выбытия основных средств</t>
  </si>
  <si>
    <t>Loss on disposal of Exploration and evaluation assets</t>
  </si>
  <si>
    <t>Убыток от выбытия разведочных и оценочных активов</t>
  </si>
  <si>
    <t>Loss on disposal of IA</t>
  </si>
  <si>
    <t>Убыток от выбытия нематериальных активов</t>
  </si>
  <si>
    <t>(Reversal) / Impairment of PPE</t>
  </si>
  <si>
    <t>Восстановление резерва по основным средствам</t>
  </si>
  <si>
    <t>Income from trade payables write-off</t>
  </si>
  <si>
    <t>Доход от списания торговой кредиторской задолженности</t>
  </si>
  <si>
    <t>VAT provision</t>
  </si>
  <si>
    <t>Резерв по НДС</t>
  </si>
  <si>
    <t>(Gains)/losses on disposal of subsidiary</t>
  </si>
  <si>
    <t>Impairment of IA</t>
  </si>
  <si>
    <t>Обесценение нематериальных активов</t>
  </si>
  <si>
    <t>Loss on sale of a subsidiary</t>
  </si>
  <si>
    <t>Убыток от выбытия дочерней организации</t>
  </si>
  <si>
    <t>Provision for tax fines and penalties</t>
  </si>
  <si>
    <t>Резерв по штрафам и пеням по налогам</t>
  </si>
  <si>
    <t>Unrealized foreign exchange loss / (gain) from financing activities</t>
  </si>
  <si>
    <t>Нереализованная положительная курсовая разница</t>
  </si>
  <si>
    <t>Operating cash flow before working capital changes</t>
  </si>
  <si>
    <t>Денежные потоки от операционной деятельности до изменений в оборотном капитале</t>
  </si>
  <si>
    <t>Изменение в оборотном капитале</t>
  </si>
  <si>
    <t>Change in non-current tax assets</t>
  </si>
  <si>
    <t>Изменение в долгосрочных активах по налогам и платежам в бюджет</t>
  </si>
  <si>
    <t>Change in current tax assets</t>
  </si>
  <si>
    <t>Изменение в текущих активах по налогам и платежам в бюджет</t>
  </si>
  <si>
    <t>Change in inventories</t>
  </si>
  <si>
    <t>Изменение в товарно-материальных запасах</t>
  </si>
  <si>
    <t>Change in accounts receivable</t>
  </si>
  <si>
    <t>Изменение в торговой и прочей дебиторской задолженности</t>
  </si>
  <si>
    <t>Change in receivables from related parties</t>
  </si>
  <si>
    <t>Изменение в дебиторской задолженности связанных сторон</t>
  </si>
  <si>
    <t>Change in advances paid</t>
  </si>
  <si>
    <t>Изменение в авансах выданных</t>
  </si>
  <si>
    <t>Change in other current assets</t>
  </si>
  <si>
    <t>Изменение в прочих краткосрочных и долгосрочных активах</t>
  </si>
  <si>
    <t>Change in trade and other accounts payable</t>
  </si>
  <si>
    <t>Изменение в торговой и прочей кредиторской задолженности</t>
  </si>
  <si>
    <t>Change in accounts payable to related parties</t>
  </si>
  <si>
    <t>Изменение в кредиторской задолженности связанным сторонам</t>
  </si>
  <si>
    <t>Change in current tax liabilities</t>
  </si>
  <si>
    <t>Изменение в текущих обязательствах по налогам и платежам в бюджет</t>
  </si>
  <si>
    <t>Change in payroll and social tax payable</t>
  </si>
  <si>
    <t>Изменение в задолженности по зарплате и социальных налогах</t>
  </si>
  <si>
    <t>Change in other liabilities</t>
  </si>
  <si>
    <t>Изменение в прочих краткосрочных и долгосрочных обязательствах</t>
  </si>
  <si>
    <t>Поступление денежных средств от операционной деятельности</t>
  </si>
  <si>
    <t>Income taxes paid</t>
  </si>
  <si>
    <t>Подоходный налог уплаченный</t>
  </si>
  <si>
    <t>Net cash flows from operating activities</t>
  </si>
  <si>
    <t>Чистые денежные потоки от операционной деятельности</t>
  </si>
  <si>
    <t>Cash flows from investing activities</t>
  </si>
  <si>
    <t>Денежные потоки от инвестиционной деятельности</t>
  </si>
  <si>
    <t>Purchase of property, plant and equipment</t>
  </si>
  <si>
    <t>Приобретение основных средств</t>
  </si>
  <si>
    <t>Proceeds from disposal of property plant and equipment</t>
  </si>
  <si>
    <t>Поступления от выбытия основных средств</t>
  </si>
  <si>
    <t>Purchase of exploration and evaluation assets</t>
  </si>
  <si>
    <t>Приобретение активов по разведке и оценке</t>
  </si>
  <si>
    <t>Purchase of intangible assets</t>
  </si>
  <si>
    <t>Приобретение нематериальных активов</t>
  </si>
  <si>
    <t>Purchase of additional ownership interest in subsidiary</t>
  </si>
  <si>
    <t>Приобретение доли в дочерней организации</t>
  </si>
  <si>
    <t>Proceeds from sale of a subsidiary</t>
  </si>
  <si>
    <t>Поступления от продажи дочерней организации</t>
  </si>
  <si>
    <t>Decrease in cash from sale of a subsidiary</t>
  </si>
  <si>
    <t>Отток денежных средств по выбытию дочерней организации, за вычетом полученных денежных средств</t>
  </si>
  <si>
    <t>Transfers to restricted cash</t>
  </si>
  <si>
    <t>Переводы в денежные средства, ограниченные в использовании</t>
  </si>
  <si>
    <t>Interest received on restricted cash deposits</t>
  </si>
  <si>
    <t>Вознаграждения полученные по депозитам</t>
  </si>
  <si>
    <t>Repayment of liabilities under contracts</t>
  </si>
  <si>
    <t>Погашение обязательств по контрактам</t>
  </si>
  <si>
    <t>Погашение предоставленных займов связанным сторонам</t>
  </si>
  <si>
    <t>Net cash used in investing activities</t>
  </si>
  <si>
    <t>Чистые денежные потоки, использованные в инвестиционной деятельности</t>
  </si>
  <si>
    <t>Cash flows from financing activities</t>
  </si>
  <si>
    <t>Денежные потоки от финансовой деятельности</t>
  </si>
  <si>
    <t>Issuance of common shares</t>
  </si>
  <si>
    <t>Выпуск простых акций</t>
  </si>
  <si>
    <t>Proceeds from sale of treasury shares</t>
  </si>
  <si>
    <t>Поступления от реализации казначейских акций</t>
  </si>
  <si>
    <t>Proceeds from related party loans</t>
  </si>
  <si>
    <t>Поступления по займам от связанных сторон</t>
  </si>
  <si>
    <t>Repayment of related party loans</t>
  </si>
  <si>
    <t>Погашение займов связанным сторонам</t>
  </si>
  <si>
    <t>Proceeds from bank loans</t>
  </si>
  <si>
    <t>Получение банковских займов</t>
  </si>
  <si>
    <t>Repayment of bank loans</t>
  </si>
  <si>
    <t>Погашение банковских займов</t>
  </si>
  <si>
    <t>Payment of interest on bank loans</t>
  </si>
  <si>
    <t>Выплата процентов по банковским займам</t>
  </si>
  <si>
    <t>Payments under finance lease obligations</t>
  </si>
  <si>
    <t>Платежи по договорам финансовой аренды</t>
  </si>
  <si>
    <t>Net cash flows from financing activities</t>
  </si>
  <si>
    <t>Чистые денежные потоки, использованные  в финансовой деятельности</t>
  </si>
  <si>
    <t>Net (decrease) / increase in cash and cash equivalents</t>
  </si>
  <si>
    <t>Чистое изменение денежных средств и их эквивалентов</t>
  </si>
  <si>
    <t>Effect of foreign exchange rates on cash and cash equivalents</t>
  </si>
  <si>
    <t>Эффект от курсовой разницы на денежные средства и их эквиваленты</t>
  </si>
  <si>
    <t>Cash and cash equivalents, beginning of the year</t>
  </si>
  <si>
    <t>Денежные средства и их эквиваленты на начало периода</t>
  </si>
  <si>
    <t>Cash and cash equivalents, end of the year</t>
  </si>
  <si>
    <t>Денежные средства и их эквиваленты на конец периода</t>
  </si>
  <si>
    <t>Consolidated Financial statements 3 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</si>
</sst>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1" applyFont="1" applyFill="1" applyAlignment="1"/>
    <xf numFmtId="0" fontId="3" fillId="2" borderId="0" xfId="1" applyFont="1" applyFill="1" applyAlignment="1"/>
    <xf numFmtId="0" fontId="4" fillId="2" borderId="0" xfId="0" applyFont="1" applyFill="1"/>
    <xf numFmtId="0" fontId="3" fillId="2" borderId="0" xfId="1" applyFont="1" applyFill="1" applyBorder="1" applyAlignment="1"/>
    <xf numFmtId="164" fontId="3" fillId="2" borderId="0" xfId="1" applyNumberFormat="1" applyFont="1" applyFill="1" applyBorder="1" applyAlignment="1"/>
    <xf numFmtId="14" fontId="2" fillId="2" borderId="0" xfId="1" applyNumberFormat="1" applyFont="1" applyFill="1" applyAlignment="1">
      <alignment horizontal="left"/>
    </xf>
    <xf numFmtId="0" fontId="5" fillId="2" borderId="0" xfId="1" applyFont="1" applyFill="1" applyAlignment="1"/>
    <xf numFmtId="0" fontId="6" fillId="2" borderId="1" xfId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3" fillId="2" borderId="0" xfId="1" applyNumberFormat="1" applyFont="1" applyFill="1" applyAlignment="1"/>
    <xf numFmtId="0" fontId="3" fillId="2" borderId="0" xfId="1" applyNumberFormat="1" applyFont="1" applyFill="1" applyBorder="1" applyAlignment="1"/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164" fontId="7" fillId="2" borderId="0" xfId="1" applyNumberFormat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3" fontId="7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/>
    <xf numFmtId="0" fontId="8" fillId="2" borderId="1" xfId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2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/>
    <xf numFmtId="164" fontId="3" fillId="2" borderId="1" xfId="1" applyNumberFormat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3" fillId="2" borderId="0" xfId="1" applyNumberFormat="1" applyFont="1" applyFill="1" applyAlignment="1"/>
    <xf numFmtId="164" fontId="9" fillId="2" borderId="0" xfId="1" applyNumberFormat="1" applyFont="1" applyFill="1" applyAlignment="1"/>
    <xf numFmtId="164" fontId="3" fillId="2" borderId="0" xfId="1" applyNumberFormat="1" applyFont="1" applyFill="1" applyAlignment="1">
      <alignment vertical="center"/>
    </xf>
    <xf numFmtId="164" fontId="10" fillId="2" borderId="0" xfId="1" applyNumberFormat="1" applyFont="1" applyFill="1" applyAlignment="1"/>
    <xf numFmtId="164" fontId="10" fillId="2" borderId="0" xfId="1" applyNumberFormat="1" applyFont="1" applyFill="1" applyBorder="1" applyAlignment="1"/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wrapText="1"/>
    </xf>
    <xf numFmtId="3" fontId="8" fillId="2" borderId="0" xfId="1" applyNumberFormat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164" fontId="3" fillId="2" borderId="0" xfId="1" applyNumberFormat="1" applyFont="1" applyFill="1" applyAlignment="1"/>
    <xf numFmtId="3" fontId="8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4" fontId="7" fillId="2" borderId="0" xfId="1" applyNumberFormat="1" applyFont="1" applyFill="1" applyAlignment="1">
      <alignment vertical="center"/>
    </xf>
    <xf numFmtId="0" fontId="7" fillId="2" borderId="4" xfId="1" applyFont="1" applyFill="1" applyBorder="1" applyAlignment="1">
      <alignment vertical="center"/>
    </xf>
    <xf numFmtId="3" fontId="8" fillId="2" borderId="4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vertical="center"/>
    </xf>
    <xf numFmtId="3" fontId="3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wrapText="1"/>
    </xf>
    <xf numFmtId="3" fontId="12" fillId="2" borderId="6" xfId="1" applyNumberFormat="1" applyFont="1" applyFill="1" applyBorder="1" applyAlignment="1">
      <alignment horizontal="center"/>
    </xf>
    <xf numFmtId="164" fontId="11" fillId="2" borderId="6" xfId="1" applyNumberFormat="1" applyFont="1" applyFill="1" applyBorder="1" applyAlignment="1"/>
    <xf numFmtId="164" fontId="11" fillId="2" borderId="0" xfId="1" applyNumberFormat="1" applyFont="1" applyFill="1" applyBorder="1" applyAlignment="1"/>
    <xf numFmtId="0" fontId="11" fillId="2" borderId="7" xfId="1" applyFont="1" applyFill="1" applyBorder="1" applyAlignment="1">
      <alignment horizontal="left"/>
    </xf>
    <xf numFmtId="3" fontId="12" fillId="2" borderId="7" xfId="1" applyNumberFormat="1" applyFont="1" applyFill="1" applyBorder="1" applyAlignment="1">
      <alignment horizontal="center"/>
    </xf>
    <xf numFmtId="164" fontId="11" fillId="2" borderId="7" xfId="1" applyNumberFormat="1" applyFont="1" applyFill="1" applyBorder="1" applyAlignment="1"/>
    <xf numFmtId="0" fontId="6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vertical="center"/>
    </xf>
    <xf numFmtId="164" fontId="3" fillId="2" borderId="6" xfId="1" applyNumberFormat="1" applyFont="1" applyFill="1" applyBorder="1" applyAlignment="1"/>
    <xf numFmtId="164" fontId="5" fillId="2" borderId="6" xfId="1" applyNumberFormat="1" applyFont="1" applyFill="1" applyBorder="1" applyAlignment="1">
      <alignment vertical="center"/>
    </xf>
    <xf numFmtId="0" fontId="3" fillId="2" borderId="0" xfId="0" applyFont="1" applyFill="1" applyAlignment="1"/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3" fillId="2" borderId="0" xfId="2" applyNumberFormat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64" fontId="5" fillId="2" borderId="10" xfId="1" applyNumberFormat="1" applyFont="1" applyFill="1" applyBorder="1" applyAlignment="1">
      <alignment vertical="center"/>
    </xf>
    <xf numFmtId="164" fontId="13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64" fontId="13" fillId="2" borderId="0" xfId="1" applyNumberFormat="1" applyFont="1" applyFill="1" applyAlignment="1">
      <alignment vertical="center"/>
    </xf>
    <xf numFmtId="0" fontId="11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/>
    <xf numFmtId="164" fontId="2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3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/>
    <xf numFmtId="0" fontId="5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0" fontId="14" fillId="2" borderId="0" xfId="1" applyFont="1" applyFill="1"/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37" fontId="10" fillId="2" borderId="0" xfId="1" applyNumberFormat="1" applyFont="1" applyFill="1"/>
    <xf numFmtId="0" fontId="3" fillId="2" borderId="0" xfId="1" applyFont="1" applyFill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0" xfId="1" applyNumberFormat="1" applyFont="1" applyFill="1" applyAlignment="1">
      <alignment vertical="center"/>
    </xf>
    <xf numFmtId="3" fontId="3" fillId="2" borderId="5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 wrapText="1"/>
    </xf>
    <xf numFmtId="0" fontId="5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/>
  </cellXfs>
  <cellStyles count="3">
    <cellStyle name="Comma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8.1год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7"/>
  <sheetViews>
    <sheetView zoomScale="70" zoomScaleNormal="70" workbookViewId="0">
      <selection activeCell="A2" sqref="A2:A3"/>
    </sheetView>
  </sheetViews>
  <sheetFormatPr defaultColWidth="9.140625" defaultRowHeight="12.75" outlineLevelRow="2" outlineLevelCol="1" x14ac:dyDescent="0.2"/>
  <cols>
    <col min="1" max="1" width="15.140625" style="2" customWidth="1"/>
    <col min="2" max="2" width="5.28515625" style="2" bestFit="1" customWidth="1"/>
    <col min="3" max="3" width="59" style="2" bestFit="1" customWidth="1"/>
    <col min="4" max="4" width="63.140625" style="2" customWidth="1" outlineLevel="1"/>
    <col min="5" max="5" width="6.140625" style="2" customWidth="1"/>
    <col min="6" max="6" width="17" style="2" customWidth="1"/>
    <col min="7" max="7" width="4.7109375" style="2" customWidth="1"/>
    <col min="8" max="8" width="17" style="2" customWidth="1"/>
    <col min="9" max="9" width="12.7109375" style="2" customWidth="1"/>
    <col min="10" max="10" width="15.28515625" style="4" customWidth="1"/>
    <col min="11" max="11" width="13.28515625" style="4" customWidth="1"/>
    <col min="12" max="12" width="13" style="4" customWidth="1"/>
    <col min="13" max="13" width="12.7109375" style="4" bestFit="1" customWidth="1"/>
    <col min="14" max="14" width="11.5703125" style="4" bestFit="1" customWidth="1"/>
    <col min="15" max="15" width="10.7109375" style="4" bestFit="1" customWidth="1"/>
    <col min="16" max="16" width="18.42578125" style="4" customWidth="1"/>
    <col min="17" max="17" width="11.5703125" style="4" bestFit="1" customWidth="1"/>
    <col min="18" max="18" width="13.42578125" style="4" bestFit="1" customWidth="1"/>
    <col min="19" max="19" width="10" style="4" bestFit="1" customWidth="1"/>
    <col min="20" max="20" width="13.42578125" style="4" bestFit="1" customWidth="1"/>
    <col min="21" max="21" width="11.7109375" style="2" bestFit="1" customWidth="1"/>
    <col min="22" max="22" width="11.5703125" style="2" bestFit="1" customWidth="1"/>
    <col min="23" max="24" width="9.140625" style="2"/>
    <col min="25" max="25" width="12.7109375" style="2" bestFit="1" customWidth="1"/>
    <col min="26" max="26" width="12.28515625" style="2" bestFit="1" customWidth="1"/>
    <col min="27" max="27" width="11.7109375" style="2" bestFit="1" customWidth="1"/>
    <col min="28" max="28" width="12.85546875" style="2" bestFit="1" customWidth="1"/>
    <col min="29" max="29" width="18.28515625" style="2" bestFit="1" customWidth="1"/>
    <col min="30" max="30" width="11.28515625" style="2" customWidth="1"/>
    <col min="31" max="33" width="9.140625" style="2"/>
    <col min="34" max="36" width="11.7109375" style="2" bestFit="1" customWidth="1"/>
    <col min="37" max="37" width="11.5703125" style="2" customWidth="1"/>
    <col min="38" max="52" width="9.140625" style="2"/>
    <col min="53" max="53" width="11.85546875" style="2" bestFit="1" customWidth="1"/>
    <col min="54" max="16384" width="9.140625" style="2"/>
  </cols>
  <sheetData>
    <row r="1" spans="1:21" ht="13.15" x14ac:dyDescent="0.25">
      <c r="A1" s="1" t="s">
        <v>0</v>
      </c>
      <c r="F1" s="3" t="s">
        <v>1</v>
      </c>
      <c r="G1" s="3" t="s">
        <v>2</v>
      </c>
      <c r="H1" s="3" t="s">
        <v>1</v>
      </c>
    </row>
    <row r="2" spans="1:21" ht="13.15" x14ac:dyDescent="0.25">
      <c r="A2" s="1" t="s">
        <v>332</v>
      </c>
      <c r="L2" s="5"/>
      <c r="M2" s="5"/>
      <c r="N2" s="5"/>
      <c r="O2" s="5"/>
      <c r="P2" s="5"/>
      <c r="Q2" s="5"/>
    </row>
    <row r="3" spans="1:21" ht="13.15" x14ac:dyDescent="0.25">
      <c r="A3" s="6">
        <v>43555</v>
      </c>
      <c r="L3" s="5"/>
      <c r="M3" s="5"/>
      <c r="N3" s="5"/>
      <c r="O3" s="5"/>
      <c r="P3" s="5"/>
      <c r="Q3" s="5"/>
    </row>
    <row r="4" spans="1:21" ht="13.15" x14ac:dyDescent="0.25">
      <c r="A4" s="1" t="s">
        <v>3</v>
      </c>
      <c r="L4" s="5"/>
      <c r="M4" s="5"/>
      <c r="N4" s="5"/>
      <c r="O4" s="5"/>
      <c r="P4" s="5"/>
      <c r="Q4" s="5"/>
    </row>
    <row r="5" spans="1:21" ht="13.15" x14ac:dyDescent="0.25">
      <c r="L5" s="5"/>
      <c r="M5" s="5"/>
      <c r="N5" s="5"/>
      <c r="O5" s="5"/>
      <c r="P5" s="5"/>
      <c r="Q5" s="5"/>
    </row>
    <row r="6" spans="1:21" s="4" customFormat="1" ht="13.15" x14ac:dyDescent="0.25">
      <c r="A6" s="2"/>
      <c r="B6" s="101"/>
      <c r="C6" s="2"/>
      <c r="D6" s="2"/>
      <c r="E6" s="2"/>
      <c r="F6" s="98"/>
      <c r="G6" s="2"/>
      <c r="H6" s="98"/>
      <c r="I6" s="2"/>
      <c r="J6" s="98"/>
      <c r="N6" s="23"/>
      <c r="P6" s="22"/>
      <c r="Q6" s="23"/>
      <c r="R6" s="21"/>
      <c r="S6" s="23"/>
      <c r="U6" s="2"/>
    </row>
    <row r="7" spans="1:21" s="4" customFormat="1" ht="13.15" x14ac:dyDescent="0.25">
      <c r="A7" s="2"/>
      <c r="B7" s="101"/>
      <c r="C7" s="2"/>
      <c r="D7" s="2"/>
      <c r="E7" s="2"/>
      <c r="F7" s="98"/>
      <c r="G7" s="2"/>
      <c r="H7" s="98"/>
      <c r="I7" s="2"/>
      <c r="J7" s="98"/>
      <c r="N7" s="23"/>
      <c r="P7" s="22"/>
      <c r="Q7" s="23"/>
      <c r="R7" s="21"/>
      <c r="S7" s="23"/>
      <c r="U7" s="2"/>
    </row>
    <row r="8" spans="1:21" s="4" customFormat="1" ht="13.15" outlineLevel="1" x14ac:dyDescent="0.25">
      <c r="A8" s="2"/>
      <c r="B8" s="7" t="s">
        <v>205</v>
      </c>
      <c r="C8" s="2"/>
      <c r="D8" s="2"/>
      <c r="E8" s="2"/>
      <c r="F8" s="2"/>
      <c r="G8" s="2"/>
      <c r="H8" s="2" t="s">
        <v>5</v>
      </c>
      <c r="I8" s="2"/>
      <c r="N8" s="23"/>
      <c r="P8" s="22"/>
      <c r="Q8" s="23"/>
      <c r="R8" s="21"/>
      <c r="S8" s="23"/>
      <c r="U8" s="2"/>
    </row>
    <row r="9" spans="1:21" s="4" customFormat="1" ht="13.5" thickBot="1" x14ac:dyDescent="0.25">
      <c r="A9" s="2"/>
      <c r="B9" s="101"/>
      <c r="C9" s="102" t="s">
        <v>6</v>
      </c>
      <c r="D9" s="102" t="s">
        <v>7</v>
      </c>
      <c r="E9" s="9"/>
      <c r="F9" s="42" t="s">
        <v>9</v>
      </c>
      <c r="G9" s="43"/>
      <c r="H9" s="42" t="s">
        <v>10</v>
      </c>
      <c r="I9" s="12"/>
      <c r="J9" s="99"/>
      <c r="K9" s="13"/>
      <c r="L9" s="99"/>
      <c r="N9" s="23"/>
      <c r="P9" s="22"/>
      <c r="Q9" s="23"/>
      <c r="R9" s="21"/>
      <c r="S9" s="23"/>
      <c r="U9" s="2"/>
    </row>
    <row r="10" spans="1:21" s="4" customFormat="1" ht="13.15" x14ac:dyDescent="0.25">
      <c r="A10" s="2"/>
      <c r="B10" s="101"/>
      <c r="C10" s="56" t="s">
        <v>11</v>
      </c>
      <c r="D10" s="56"/>
      <c r="E10" s="103"/>
      <c r="F10" s="55"/>
      <c r="G10" s="2"/>
      <c r="H10" s="55"/>
      <c r="I10" s="2"/>
      <c r="J10" s="100"/>
      <c r="L10" s="100"/>
      <c r="N10" s="23"/>
      <c r="P10" s="22"/>
      <c r="Q10" s="23"/>
      <c r="R10" s="21"/>
      <c r="S10" s="23"/>
      <c r="U10" s="2"/>
    </row>
    <row r="11" spans="1:21" s="4" customFormat="1" x14ac:dyDescent="0.2">
      <c r="A11" s="2"/>
      <c r="B11" s="101"/>
      <c r="C11" s="55" t="s">
        <v>206</v>
      </c>
      <c r="D11" s="55" t="s">
        <v>207</v>
      </c>
      <c r="E11" s="103"/>
      <c r="F11" s="104"/>
      <c r="G11" s="2"/>
      <c r="H11" s="2"/>
      <c r="I11" s="2"/>
      <c r="P11" s="22"/>
      <c r="Q11" s="23"/>
      <c r="R11" s="21"/>
      <c r="S11" s="23"/>
      <c r="U11" s="2"/>
    </row>
    <row r="12" spans="1:21" s="4" customFormat="1" x14ac:dyDescent="0.2">
      <c r="A12" s="2"/>
      <c r="B12" s="101"/>
      <c r="C12" s="56" t="s">
        <v>208</v>
      </c>
      <c r="D12" s="56" t="s">
        <v>209</v>
      </c>
      <c r="E12" s="103"/>
      <c r="F12" s="105">
        <v>5664309</v>
      </c>
      <c r="G12" s="2"/>
      <c r="H12" s="105">
        <v>7767317</v>
      </c>
      <c r="I12" s="38"/>
      <c r="J12" s="21"/>
      <c r="K12" s="38"/>
      <c r="L12" s="21"/>
      <c r="M12" s="23"/>
      <c r="P12" s="22"/>
      <c r="Q12" s="23"/>
      <c r="R12" s="21"/>
      <c r="S12" s="23"/>
      <c r="U12" s="2"/>
    </row>
    <row r="13" spans="1:21" s="4" customFormat="1" ht="13.15" hidden="1" outlineLevel="1" x14ac:dyDescent="0.25">
      <c r="A13" s="2"/>
      <c r="B13" s="101"/>
      <c r="C13" s="56" t="s">
        <v>210</v>
      </c>
      <c r="D13" s="55" t="s">
        <v>211</v>
      </c>
      <c r="E13" s="103"/>
      <c r="F13" s="105"/>
      <c r="G13" s="2"/>
      <c r="H13" s="20"/>
      <c r="I13" s="38"/>
      <c r="J13" s="21"/>
      <c r="K13" s="38"/>
      <c r="L13" s="21"/>
      <c r="M13" s="23"/>
      <c r="P13" s="22"/>
      <c r="Q13" s="23"/>
      <c r="R13" s="21"/>
      <c r="S13" s="23"/>
      <c r="U13" s="2"/>
    </row>
    <row r="14" spans="1:21" s="4" customFormat="1" collapsed="1" x14ac:dyDescent="0.2">
      <c r="A14" s="2"/>
      <c r="B14" s="101"/>
      <c r="C14" s="106" t="s">
        <v>212</v>
      </c>
      <c r="D14" s="106" t="s">
        <v>213</v>
      </c>
      <c r="E14" s="107"/>
      <c r="F14" s="105">
        <v>1896739</v>
      </c>
      <c r="G14" s="2"/>
      <c r="H14" s="20">
        <v>1734151</v>
      </c>
      <c r="I14" s="38"/>
      <c r="J14" s="21"/>
      <c r="K14" s="38">
        <v>0</v>
      </c>
      <c r="L14" s="21"/>
      <c r="M14" s="23"/>
      <c r="P14" s="22"/>
      <c r="Q14" s="23"/>
      <c r="R14" s="21"/>
      <c r="S14" s="23"/>
      <c r="U14" s="2"/>
    </row>
    <row r="15" spans="1:21" s="4" customFormat="1" ht="26.45" hidden="1" outlineLevel="1" x14ac:dyDescent="0.25">
      <c r="A15" s="2"/>
      <c r="B15" s="101"/>
      <c r="C15" s="106" t="s">
        <v>214</v>
      </c>
      <c r="D15" s="108" t="s">
        <v>215</v>
      </c>
      <c r="E15" s="109"/>
      <c r="F15" s="105">
        <v>0</v>
      </c>
      <c r="G15" s="47"/>
      <c r="H15" s="20">
        <v>0</v>
      </c>
      <c r="I15" s="47"/>
      <c r="J15" s="21"/>
      <c r="K15" s="5"/>
      <c r="L15" s="21"/>
      <c r="M15" s="23"/>
      <c r="P15" s="22"/>
      <c r="Q15" s="23"/>
      <c r="R15" s="22"/>
      <c r="S15" s="23"/>
      <c r="U15" s="2"/>
    </row>
    <row r="16" spans="1:21" s="4" customFormat="1" ht="13.15" hidden="1" outlineLevel="1" collapsed="1" x14ac:dyDescent="0.25">
      <c r="A16" s="2"/>
      <c r="B16" s="101"/>
      <c r="C16" s="106" t="s">
        <v>216</v>
      </c>
      <c r="D16" s="106" t="s">
        <v>217</v>
      </c>
      <c r="E16" s="107"/>
      <c r="F16" s="105">
        <v>0</v>
      </c>
      <c r="G16" s="47"/>
      <c r="H16" s="20">
        <v>0</v>
      </c>
      <c r="I16" s="47"/>
      <c r="J16" s="21"/>
      <c r="K16" s="5"/>
      <c r="L16" s="21"/>
      <c r="M16" s="23"/>
      <c r="P16" s="22"/>
      <c r="Q16" s="23"/>
      <c r="R16" s="21"/>
      <c r="S16" s="23"/>
      <c r="U16" s="2"/>
    </row>
    <row r="17" spans="1:21" s="4" customFormat="1" collapsed="1" x14ac:dyDescent="0.2">
      <c r="A17" s="2"/>
      <c r="B17" s="101"/>
      <c r="C17" s="106" t="s">
        <v>218</v>
      </c>
      <c r="D17" s="108" t="s">
        <v>219</v>
      </c>
      <c r="E17" s="107"/>
      <c r="F17" s="105">
        <v>-665</v>
      </c>
      <c r="G17" s="47"/>
      <c r="H17" s="20">
        <v>-4021</v>
      </c>
      <c r="I17" s="47"/>
      <c r="J17" s="21"/>
      <c r="K17" s="5"/>
      <c r="L17" s="21"/>
      <c r="M17" s="23"/>
      <c r="P17" s="22"/>
      <c r="Q17" s="23"/>
      <c r="R17" s="21"/>
      <c r="S17" s="23"/>
      <c r="U17" s="2"/>
    </row>
    <row r="18" spans="1:21" s="4" customFormat="1" x14ac:dyDescent="0.2">
      <c r="A18" s="2"/>
      <c r="B18" s="101"/>
      <c r="C18" s="106" t="s">
        <v>220</v>
      </c>
      <c r="D18" s="106" t="s">
        <v>221</v>
      </c>
      <c r="E18" s="109"/>
      <c r="F18" s="105">
        <v>0</v>
      </c>
      <c r="G18" s="47"/>
      <c r="H18" s="20">
        <v>-69</v>
      </c>
      <c r="I18" s="47"/>
      <c r="J18" s="21"/>
      <c r="K18" s="5"/>
      <c r="L18" s="21"/>
      <c r="P18" s="22"/>
      <c r="Q18" s="23"/>
      <c r="R18" s="21"/>
      <c r="S18" s="23"/>
      <c r="U18" s="2"/>
    </row>
    <row r="19" spans="1:21" s="4" customFormat="1" ht="13.15" hidden="1" outlineLevel="1" x14ac:dyDescent="0.25">
      <c r="A19" s="2"/>
      <c r="B19" s="101"/>
      <c r="C19" s="106" t="s">
        <v>222</v>
      </c>
      <c r="D19" s="106" t="s">
        <v>223</v>
      </c>
      <c r="E19" s="109"/>
      <c r="F19" s="105">
        <v>0</v>
      </c>
      <c r="G19" s="47"/>
      <c r="H19" s="20">
        <v>0</v>
      </c>
      <c r="I19" s="47"/>
      <c r="J19" s="21"/>
      <c r="K19" s="5"/>
      <c r="L19" s="21"/>
      <c r="P19" s="22"/>
      <c r="Q19" s="23"/>
      <c r="R19" s="110"/>
      <c r="S19" s="23"/>
      <c r="U19" s="2"/>
    </row>
    <row r="20" spans="1:21" s="4" customFormat="1" ht="13.15" hidden="1" outlineLevel="1" x14ac:dyDescent="0.25">
      <c r="A20" s="2"/>
      <c r="B20" s="101"/>
      <c r="C20" s="106" t="s">
        <v>224</v>
      </c>
      <c r="D20" s="106" t="s">
        <v>225</v>
      </c>
      <c r="E20" s="107"/>
      <c r="F20" s="105">
        <v>0</v>
      </c>
      <c r="G20" s="47"/>
      <c r="H20" s="20">
        <v>0</v>
      </c>
      <c r="I20" s="47"/>
      <c r="J20" s="21"/>
      <c r="K20" s="5"/>
      <c r="L20" s="21"/>
      <c r="P20" s="22"/>
      <c r="Q20" s="23"/>
      <c r="R20" s="21"/>
      <c r="S20" s="23"/>
      <c r="U20" s="2"/>
    </row>
    <row r="21" spans="1:21" s="4" customFormat="1" collapsed="1" x14ac:dyDescent="0.2">
      <c r="A21" s="2"/>
      <c r="B21" s="101"/>
      <c r="C21" s="106" t="s">
        <v>226</v>
      </c>
      <c r="D21" s="106" t="s">
        <v>227</v>
      </c>
      <c r="E21" s="107"/>
      <c r="F21" s="105">
        <v>-14784</v>
      </c>
      <c r="G21" s="47"/>
      <c r="H21" s="20">
        <v>47</v>
      </c>
      <c r="I21" s="47"/>
      <c r="J21" s="21"/>
      <c r="K21" s="5"/>
      <c r="L21" s="21"/>
      <c r="P21" s="22"/>
      <c r="Q21" s="23"/>
      <c r="R21" s="110"/>
      <c r="S21" s="23"/>
      <c r="U21" s="2"/>
    </row>
    <row r="22" spans="1:21" s="4" customFormat="1" ht="13.15" hidden="1" outlineLevel="1" x14ac:dyDescent="0.25">
      <c r="A22" s="2"/>
      <c r="B22" s="101"/>
      <c r="C22" s="106" t="s">
        <v>228</v>
      </c>
      <c r="D22" s="106" t="s">
        <v>229</v>
      </c>
      <c r="E22" s="107"/>
      <c r="F22" s="105">
        <v>0</v>
      </c>
      <c r="G22" s="47"/>
      <c r="H22" s="20">
        <v>0</v>
      </c>
      <c r="I22" s="47"/>
      <c r="J22" s="22"/>
      <c r="K22" s="5"/>
      <c r="L22" s="22"/>
      <c r="P22" s="22"/>
      <c r="Q22" s="23"/>
      <c r="R22" s="21"/>
      <c r="S22" s="23"/>
      <c r="U22" s="2"/>
    </row>
    <row r="23" spans="1:21" s="4" customFormat="1" ht="13.15" hidden="1" outlineLevel="1" x14ac:dyDescent="0.25">
      <c r="A23" s="2"/>
      <c r="B23" s="101"/>
      <c r="C23" s="106" t="s">
        <v>230</v>
      </c>
      <c r="D23" s="106" t="s">
        <v>231</v>
      </c>
      <c r="E23" s="109"/>
      <c r="F23" s="105">
        <v>0</v>
      </c>
      <c r="G23" s="47"/>
      <c r="H23" s="20">
        <v>0</v>
      </c>
      <c r="I23" s="47"/>
      <c r="J23" s="21"/>
      <c r="K23" s="5"/>
      <c r="L23" s="21"/>
      <c r="P23" s="22"/>
      <c r="Q23" s="23"/>
      <c r="R23" s="110"/>
      <c r="S23" s="23"/>
      <c r="U23" s="2"/>
    </row>
    <row r="24" spans="1:21" s="4" customFormat="1" ht="13.15" hidden="1" outlineLevel="1" x14ac:dyDescent="0.25">
      <c r="A24" s="2"/>
      <c r="B24" s="101"/>
      <c r="C24" s="106" t="s">
        <v>232</v>
      </c>
      <c r="D24" s="106" t="s">
        <v>233</v>
      </c>
      <c r="E24" s="107"/>
      <c r="F24" s="105">
        <v>0</v>
      </c>
      <c r="G24" s="47"/>
      <c r="H24" s="20">
        <v>0</v>
      </c>
      <c r="I24" s="47"/>
      <c r="J24" s="21"/>
      <c r="K24" s="5"/>
      <c r="L24" s="21"/>
      <c r="P24" s="22"/>
      <c r="Q24" s="23"/>
      <c r="R24" s="21"/>
      <c r="S24" s="23"/>
      <c r="U24" s="2"/>
    </row>
    <row r="25" spans="1:21" s="4" customFormat="1" collapsed="1" x14ac:dyDescent="0.2">
      <c r="A25" s="2"/>
      <c r="B25" s="101"/>
      <c r="C25" s="106" t="s">
        <v>234</v>
      </c>
      <c r="D25" s="106" t="s">
        <v>235</v>
      </c>
      <c r="E25" s="107"/>
      <c r="F25" s="105">
        <v>-378</v>
      </c>
      <c r="G25" s="47"/>
      <c r="H25" s="20">
        <v>0</v>
      </c>
      <c r="I25" s="47"/>
      <c r="J25" s="21"/>
      <c r="K25" s="5"/>
      <c r="L25" s="21"/>
      <c r="P25" s="22"/>
      <c r="Q25" s="23"/>
      <c r="R25" s="21"/>
      <c r="S25" s="23"/>
      <c r="U25" s="2"/>
    </row>
    <row r="26" spans="1:21" s="4" customFormat="1" ht="13.15" hidden="1" outlineLevel="1" x14ac:dyDescent="0.25">
      <c r="A26" s="2"/>
      <c r="B26" s="101"/>
      <c r="C26" s="106" t="s">
        <v>236</v>
      </c>
      <c r="D26" s="106" t="s">
        <v>237</v>
      </c>
      <c r="E26" s="107"/>
      <c r="F26" s="105">
        <v>0</v>
      </c>
      <c r="G26" s="47"/>
      <c r="H26" s="20">
        <v>0</v>
      </c>
      <c r="I26" s="47"/>
      <c r="J26" s="110"/>
      <c r="K26" s="5"/>
      <c r="L26" s="110"/>
      <c r="P26" s="22"/>
      <c r="Q26" s="23"/>
      <c r="R26" s="21"/>
      <c r="S26" s="23"/>
      <c r="U26" s="2"/>
    </row>
    <row r="27" spans="1:21" s="4" customFormat="1" ht="13.15" hidden="1" outlineLevel="1" x14ac:dyDescent="0.25">
      <c r="A27" s="2"/>
      <c r="B27" s="2"/>
      <c r="C27" s="106" t="s">
        <v>238</v>
      </c>
      <c r="D27" s="106" t="s">
        <v>31</v>
      </c>
      <c r="E27" s="109"/>
      <c r="F27" s="105">
        <v>0</v>
      </c>
      <c r="G27" s="47"/>
      <c r="H27" s="20">
        <v>0</v>
      </c>
      <c r="I27" s="47"/>
      <c r="J27" s="21"/>
      <c r="K27" s="5"/>
      <c r="L27" s="21"/>
      <c r="P27" s="22"/>
      <c r="Q27" s="23"/>
      <c r="R27" s="22"/>
      <c r="S27" s="23"/>
      <c r="U27" s="2"/>
    </row>
    <row r="28" spans="1:21" s="4" customFormat="1" ht="13.15" hidden="1" outlineLevel="1" x14ac:dyDescent="0.25">
      <c r="A28" s="2"/>
      <c r="B28" s="2"/>
      <c r="C28" s="106" t="s">
        <v>239</v>
      </c>
      <c r="D28" s="106" t="s">
        <v>240</v>
      </c>
      <c r="E28" s="107"/>
      <c r="F28" s="104"/>
      <c r="G28" s="47"/>
      <c r="H28" s="20">
        <v>0</v>
      </c>
      <c r="I28" s="47"/>
      <c r="J28" s="110"/>
      <c r="K28" s="5"/>
      <c r="L28" s="110"/>
      <c r="P28" s="22"/>
      <c r="Q28" s="23"/>
      <c r="R28" s="22"/>
      <c r="S28" s="23"/>
      <c r="U28" s="2"/>
    </row>
    <row r="29" spans="1:21" s="4" customFormat="1" ht="13.15" hidden="1" outlineLevel="1" x14ac:dyDescent="0.25">
      <c r="A29" s="2"/>
      <c r="B29" s="2"/>
      <c r="C29" s="106" t="s">
        <v>241</v>
      </c>
      <c r="D29" s="106" t="s">
        <v>242</v>
      </c>
      <c r="E29" s="107"/>
      <c r="F29" s="105"/>
      <c r="G29" s="47"/>
      <c r="H29" s="20"/>
      <c r="I29" s="47"/>
      <c r="J29" s="21"/>
      <c r="K29" s="5"/>
      <c r="L29" s="21"/>
      <c r="P29" s="22"/>
      <c r="Q29" s="23"/>
      <c r="R29" s="21"/>
      <c r="S29" s="23"/>
      <c r="U29" s="2"/>
    </row>
    <row r="30" spans="1:21" s="4" customFormat="1" ht="13.15" hidden="1" outlineLevel="2" x14ac:dyDescent="0.25">
      <c r="A30" s="2"/>
      <c r="B30" s="2"/>
      <c r="C30" s="106" t="s">
        <v>243</v>
      </c>
      <c r="D30" s="106" t="s">
        <v>244</v>
      </c>
      <c r="E30" s="107"/>
      <c r="F30" s="105"/>
      <c r="G30" s="47"/>
      <c r="H30" s="20"/>
      <c r="I30" s="47"/>
      <c r="J30" s="110"/>
      <c r="K30" s="5"/>
      <c r="L30" s="110"/>
      <c r="P30" s="22"/>
      <c r="Q30" s="23"/>
      <c r="R30" s="21"/>
      <c r="S30" s="23"/>
      <c r="U30" s="2"/>
    </row>
    <row r="31" spans="1:21" s="4" customFormat="1" collapsed="1" x14ac:dyDescent="0.2">
      <c r="A31" s="2"/>
      <c r="B31" s="2"/>
      <c r="C31" s="106" t="s">
        <v>245</v>
      </c>
      <c r="D31" s="106" t="s">
        <v>246</v>
      </c>
      <c r="E31" s="109"/>
      <c r="F31" s="105">
        <v>208874</v>
      </c>
      <c r="G31" s="47"/>
      <c r="H31" s="20">
        <v>-2657497</v>
      </c>
      <c r="I31" s="47"/>
      <c r="J31" s="21"/>
      <c r="K31" s="5"/>
      <c r="L31" s="21"/>
      <c r="P31" s="22"/>
      <c r="Q31" s="23"/>
      <c r="R31" s="21"/>
      <c r="S31" s="23"/>
      <c r="U31" s="2"/>
    </row>
    <row r="32" spans="1:21" s="4" customFormat="1" x14ac:dyDescent="0.2">
      <c r="A32" s="2"/>
      <c r="B32" s="2"/>
      <c r="C32" s="106" t="s">
        <v>26</v>
      </c>
      <c r="D32" s="106" t="s">
        <v>27</v>
      </c>
      <c r="E32" s="109"/>
      <c r="F32" s="105">
        <v>-4340</v>
      </c>
      <c r="G32" s="47"/>
      <c r="H32" s="20">
        <v>-24440</v>
      </c>
      <c r="I32" s="47"/>
      <c r="J32" s="21"/>
      <c r="K32" s="5"/>
      <c r="L32" s="21"/>
      <c r="P32" s="22"/>
      <c r="Q32" s="23"/>
      <c r="R32" s="21"/>
      <c r="S32" s="23"/>
      <c r="U32" s="2"/>
    </row>
    <row r="33" spans="1:21" s="4" customFormat="1" ht="13.5" thickBot="1" x14ac:dyDescent="0.25">
      <c r="A33" s="2"/>
      <c r="B33" s="2"/>
      <c r="C33" s="106" t="s">
        <v>28</v>
      </c>
      <c r="D33" s="106" t="s">
        <v>29</v>
      </c>
      <c r="E33" s="107"/>
      <c r="F33" s="20">
        <v>732217</v>
      </c>
      <c r="G33" s="47"/>
      <c r="H33" s="20">
        <v>820797</v>
      </c>
      <c r="I33" s="47"/>
      <c r="J33" s="21"/>
      <c r="K33" s="5"/>
      <c r="L33" s="21"/>
      <c r="P33" s="22"/>
      <c r="Q33" s="23"/>
      <c r="R33" s="21"/>
      <c r="S33" s="23"/>
      <c r="U33" s="2"/>
    </row>
    <row r="34" spans="1:21" s="4" customFormat="1" ht="25.5" x14ac:dyDescent="0.2">
      <c r="A34" s="2"/>
      <c r="B34" s="2"/>
      <c r="C34" s="111" t="s">
        <v>247</v>
      </c>
      <c r="D34" s="112" t="s">
        <v>248</v>
      </c>
      <c r="E34" s="113"/>
      <c r="F34" s="30">
        <f>SUM(F12:F33)</f>
        <v>8481972</v>
      </c>
      <c r="G34" s="47"/>
      <c r="H34" s="30">
        <f>SUM(H12:H33)</f>
        <v>7636285</v>
      </c>
      <c r="I34" s="47"/>
      <c r="J34" s="22"/>
      <c r="K34" s="5"/>
      <c r="L34" s="22"/>
      <c r="P34" s="22"/>
      <c r="Q34" s="23"/>
      <c r="R34" s="21"/>
      <c r="S34" s="23"/>
      <c r="U34" s="2"/>
    </row>
    <row r="35" spans="1:21" s="4" customFormat="1" ht="13.15" x14ac:dyDescent="0.25">
      <c r="A35" s="2"/>
      <c r="B35" s="2"/>
      <c r="C35" s="100"/>
      <c r="D35" s="114"/>
      <c r="E35" s="115"/>
      <c r="F35" s="22"/>
      <c r="G35" s="47"/>
      <c r="H35" s="22"/>
      <c r="I35" s="47"/>
      <c r="J35" s="22"/>
      <c r="K35" s="5"/>
      <c r="L35" s="22"/>
      <c r="P35" s="22"/>
      <c r="Q35" s="23"/>
      <c r="R35" s="21"/>
      <c r="S35" s="23"/>
      <c r="U35" s="2"/>
    </row>
    <row r="36" spans="1:21" s="4" customFormat="1" x14ac:dyDescent="0.2">
      <c r="A36" s="2"/>
      <c r="B36" s="2"/>
      <c r="C36" s="2"/>
      <c r="D36" s="116" t="s">
        <v>249</v>
      </c>
      <c r="E36" s="103"/>
      <c r="F36" s="20"/>
      <c r="G36" s="47"/>
      <c r="H36" s="20"/>
      <c r="I36" s="47"/>
      <c r="J36" s="21"/>
      <c r="K36" s="5"/>
      <c r="L36" s="21"/>
      <c r="P36" s="22"/>
      <c r="Q36" s="23"/>
      <c r="R36" s="21"/>
      <c r="S36" s="23"/>
      <c r="U36" s="2"/>
    </row>
    <row r="37" spans="1:21" s="4" customFormat="1" ht="13.15" hidden="1" outlineLevel="1" x14ac:dyDescent="0.25">
      <c r="A37" s="2"/>
      <c r="B37" s="2"/>
      <c r="C37" s="106" t="s">
        <v>250</v>
      </c>
      <c r="D37" s="106" t="s">
        <v>251</v>
      </c>
      <c r="E37" s="103"/>
      <c r="F37" s="20"/>
      <c r="G37" s="47"/>
      <c r="H37" s="20">
        <v>0</v>
      </c>
      <c r="I37" s="47"/>
      <c r="J37" s="21"/>
      <c r="K37" s="5"/>
      <c r="L37" s="21"/>
      <c r="P37" s="22"/>
      <c r="Q37" s="23"/>
      <c r="R37" s="21"/>
      <c r="S37" s="23"/>
      <c r="U37" s="2"/>
    </row>
    <row r="38" spans="1:21" s="4" customFormat="1" collapsed="1" x14ac:dyDescent="0.2">
      <c r="A38" s="2"/>
      <c r="B38" s="2"/>
      <c r="C38" s="106" t="s">
        <v>252</v>
      </c>
      <c r="D38" s="108" t="s">
        <v>253</v>
      </c>
      <c r="E38" s="103"/>
      <c r="F38" s="20">
        <v>-903582</v>
      </c>
      <c r="G38" s="47"/>
      <c r="H38" s="20">
        <v>-144023</v>
      </c>
      <c r="I38" s="47"/>
      <c r="J38" s="21"/>
      <c r="K38" s="5"/>
      <c r="L38" s="21"/>
      <c r="P38" s="22"/>
      <c r="Q38" s="23"/>
      <c r="R38" s="21"/>
      <c r="S38" s="23"/>
      <c r="U38" s="2"/>
    </row>
    <row r="39" spans="1:21" s="4" customFormat="1" x14ac:dyDescent="0.2">
      <c r="A39" s="2"/>
      <c r="B39" s="2"/>
      <c r="C39" s="106" t="s">
        <v>254</v>
      </c>
      <c r="D39" s="106" t="s">
        <v>255</v>
      </c>
      <c r="E39" s="103"/>
      <c r="F39" s="20">
        <v>609002</v>
      </c>
      <c r="G39" s="47"/>
      <c r="H39" s="20">
        <v>-336671</v>
      </c>
      <c r="I39" s="47"/>
      <c r="J39" s="21"/>
      <c r="K39" s="5"/>
      <c r="L39" s="21"/>
      <c r="P39" s="22"/>
      <c r="Q39" s="23"/>
      <c r="R39" s="21"/>
      <c r="S39" s="23"/>
      <c r="U39" s="2"/>
    </row>
    <row r="40" spans="1:21" s="4" customFormat="1" x14ac:dyDescent="0.2">
      <c r="A40" s="2"/>
      <c r="B40" s="2"/>
      <c r="C40" s="106" t="s">
        <v>256</v>
      </c>
      <c r="D40" s="106" t="s">
        <v>257</v>
      </c>
      <c r="E40" s="103"/>
      <c r="F40" s="20">
        <v>-4527</v>
      </c>
      <c r="G40" s="47"/>
      <c r="H40" s="20">
        <v>-261206</v>
      </c>
      <c r="I40" s="47"/>
      <c r="J40" s="21"/>
      <c r="K40" s="5"/>
      <c r="L40" s="21"/>
      <c r="P40" s="22"/>
      <c r="Q40" s="23"/>
      <c r="R40" s="21"/>
      <c r="S40" s="23"/>
      <c r="U40" s="2"/>
    </row>
    <row r="41" spans="1:21" s="4" customFormat="1" x14ac:dyDescent="0.2">
      <c r="A41" s="2"/>
      <c r="B41" s="2"/>
      <c r="C41" s="106" t="s">
        <v>258</v>
      </c>
      <c r="D41" s="106" t="s">
        <v>259</v>
      </c>
      <c r="E41" s="103"/>
      <c r="F41" s="20">
        <v>0</v>
      </c>
      <c r="G41" s="47"/>
      <c r="H41" s="20">
        <v>24342</v>
      </c>
      <c r="I41" s="47"/>
      <c r="J41" s="21"/>
      <c r="K41" s="5"/>
      <c r="L41" s="21"/>
      <c r="P41" s="22"/>
      <c r="Q41" s="23"/>
      <c r="R41" s="21"/>
      <c r="S41" s="23"/>
      <c r="U41" s="2"/>
    </row>
    <row r="42" spans="1:21" s="4" customFormat="1" x14ac:dyDescent="0.2">
      <c r="A42" s="2"/>
      <c r="B42" s="2"/>
      <c r="C42" s="106" t="s">
        <v>260</v>
      </c>
      <c r="D42" s="106" t="s">
        <v>261</v>
      </c>
      <c r="E42" s="103"/>
      <c r="F42" s="20">
        <v>-572613</v>
      </c>
      <c r="G42" s="47"/>
      <c r="H42" s="20">
        <v>12873</v>
      </c>
      <c r="I42" s="47"/>
      <c r="J42" s="21"/>
      <c r="K42" s="5"/>
      <c r="L42" s="21"/>
      <c r="P42" s="22"/>
      <c r="Q42" s="23"/>
      <c r="R42" s="22"/>
      <c r="S42" s="23"/>
      <c r="U42" s="2"/>
    </row>
    <row r="43" spans="1:21" s="4" customFormat="1" x14ac:dyDescent="0.2">
      <c r="A43" s="2"/>
      <c r="B43" s="2"/>
      <c r="C43" s="106" t="s">
        <v>262</v>
      </c>
      <c r="D43" s="106" t="s">
        <v>263</v>
      </c>
      <c r="E43" s="103"/>
      <c r="F43" s="20">
        <v>28877</v>
      </c>
      <c r="G43" s="47"/>
      <c r="H43" s="20">
        <v>-1031415</v>
      </c>
      <c r="I43" s="47"/>
      <c r="J43" s="21"/>
      <c r="K43" s="5"/>
      <c r="L43" s="21"/>
      <c r="P43" s="22"/>
      <c r="Q43" s="23"/>
      <c r="R43" s="21"/>
      <c r="S43" s="23"/>
      <c r="U43" s="2"/>
    </row>
    <row r="44" spans="1:21" s="4" customFormat="1" x14ac:dyDescent="0.2">
      <c r="A44" s="2"/>
      <c r="B44" s="2"/>
      <c r="C44" s="106" t="s">
        <v>264</v>
      </c>
      <c r="D44" s="106" t="s">
        <v>265</v>
      </c>
      <c r="E44" s="103"/>
      <c r="F44" s="20">
        <v>-147613</v>
      </c>
      <c r="G44" s="47"/>
      <c r="H44" s="20">
        <v>14954</v>
      </c>
      <c r="I44" s="47"/>
      <c r="J44" s="21"/>
      <c r="K44" s="5"/>
      <c r="L44" s="21"/>
      <c r="P44" s="22"/>
      <c r="Q44" s="23"/>
      <c r="R44" s="21"/>
      <c r="S44" s="23"/>
      <c r="U44" s="2"/>
    </row>
    <row r="45" spans="1:21" s="4" customFormat="1" ht="13.15" hidden="1" outlineLevel="1" x14ac:dyDescent="0.25">
      <c r="A45" s="2"/>
      <c r="B45" s="2"/>
      <c r="C45" s="106" t="s">
        <v>266</v>
      </c>
      <c r="D45" s="106" t="s">
        <v>267</v>
      </c>
      <c r="E45" s="103"/>
      <c r="F45" s="20">
        <v>0</v>
      </c>
      <c r="G45" s="47"/>
      <c r="H45" s="20">
        <v>0</v>
      </c>
      <c r="I45" s="47"/>
      <c r="J45" s="21"/>
      <c r="K45" s="5"/>
      <c r="L45" s="21"/>
      <c r="P45" s="22"/>
      <c r="Q45" s="23"/>
      <c r="R45" s="22"/>
      <c r="S45" s="23"/>
      <c r="U45" s="2"/>
    </row>
    <row r="46" spans="1:21" s="4" customFormat="1" ht="25.5" collapsed="1" x14ac:dyDescent="0.2">
      <c r="A46" s="2"/>
      <c r="B46" s="2"/>
      <c r="C46" s="106" t="s">
        <v>268</v>
      </c>
      <c r="D46" s="108" t="s">
        <v>269</v>
      </c>
      <c r="E46" s="103"/>
      <c r="F46" s="20">
        <v>-616852</v>
      </c>
      <c r="G46" s="47"/>
      <c r="H46" s="20">
        <v>-823964</v>
      </c>
      <c r="I46" s="47"/>
      <c r="J46" s="21"/>
      <c r="K46" s="5"/>
      <c r="L46" s="21"/>
      <c r="P46" s="5"/>
      <c r="Q46" s="23"/>
      <c r="R46" s="5"/>
      <c r="S46" s="23"/>
      <c r="U46" s="2"/>
    </row>
    <row r="47" spans="1:21" s="4" customFormat="1" ht="13.15" hidden="1" outlineLevel="1" x14ac:dyDescent="0.25">
      <c r="A47" s="2"/>
      <c r="B47" s="2"/>
      <c r="C47" s="106" t="s">
        <v>270</v>
      </c>
      <c r="D47" s="106" t="s">
        <v>271</v>
      </c>
      <c r="E47" s="103"/>
      <c r="F47" s="20">
        <v>0</v>
      </c>
      <c r="G47" s="47"/>
      <c r="H47" s="20">
        <v>0</v>
      </c>
      <c r="I47" s="47"/>
      <c r="J47" s="21"/>
      <c r="K47" s="5"/>
      <c r="L47" s="21"/>
      <c r="P47" s="5"/>
      <c r="Q47" s="23"/>
      <c r="R47" s="5"/>
      <c r="S47" s="23"/>
      <c r="U47" s="2"/>
    </row>
    <row r="48" spans="1:21" s="4" customFormat="1" ht="26.45" customHeight="1" collapsed="1" thickBot="1" x14ac:dyDescent="0.25">
      <c r="A48" s="2"/>
      <c r="B48" s="2"/>
      <c r="C48" s="106" t="s">
        <v>272</v>
      </c>
      <c r="D48" s="108" t="s">
        <v>273</v>
      </c>
      <c r="E48" s="103"/>
      <c r="F48" s="20">
        <v>379035</v>
      </c>
      <c r="G48" s="47"/>
      <c r="H48" s="20">
        <v>312787</v>
      </c>
      <c r="I48" s="47"/>
      <c r="J48" s="21"/>
      <c r="K48" s="5"/>
      <c r="L48" s="21"/>
      <c r="P48" s="99"/>
      <c r="Q48" s="23"/>
      <c r="R48" s="99"/>
      <c r="S48" s="23"/>
      <c r="U48" s="2"/>
    </row>
    <row r="49" spans="1:21" s="4" customFormat="1" ht="25.5" x14ac:dyDescent="0.2">
      <c r="A49" s="2"/>
      <c r="B49" s="2"/>
      <c r="C49" s="111" t="s">
        <v>206</v>
      </c>
      <c r="D49" s="112" t="s">
        <v>274</v>
      </c>
      <c r="E49" s="113"/>
      <c r="F49" s="30">
        <f>SUM(F34:F48)</f>
        <v>7253699</v>
      </c>
      <c r="G49" s="2"/>
      <c r="H49" s="30">
        <f>SUM(H34:H48)</f>
        <v>5403962</v>
      </c>
      <c r="I49" s="2"/>
      <c r="J49" s="22"/>
      <c r="L49" s="22"/>
      <c r="P49" s="22"/>
      <c r="Q49" s="23"/>
      <c r="R49" s="21"/>
      <c r="S49" s="23"/>
      <c r="U49" s="2"/>
    </row>
    <row r="50" spans="1:21" s="4" customFormat="1" x14ac:dyDescent="0.2">
      <c r="A50" s="2"/>
      <c r="B50" s="2"/>
      <c r="C50" s="2"/>
      <c r="D50" s="2"/>
      <c r="E50" s="103"/>
      <c r="F50" s="20"/>
      <c r="G50" s="2"/>
      <c r="H50" s="20"/>
      <c r="I50" s="2"/>
      <c r="J50" s="21"/>
      <c r="L50" s="21"/>
      <c r="P50" s="5"/>
      <c r="Q50" s="23"/>
      <c r="R50" s="5"/>
      <c r="S50" s="23"/>
      <c r="U50" s="2"/>
    </row>
    <row r="51" spans="1:21" s="4" customFormat="1" ht="13.5" thickBot="1" x14ac:dyDescent="0.25">
      <c r="A51" s="2"/>
      <c r="B51" s="2"/>
      <c r="C51" s="117" t="s">
        <v>275</v>
      </c>
      <c r="D51" s="117" t="s">
        <v>276</v>
      </c>
      <c r="E51" s="118"/>
      <c r="F51" s="26">
        <v>-620626</v>
      </c>
      <c r="G51" s="2"/>
      <c r="H51" s="26">
        <v>-2914</v>
      </c>
      <c r="I51" s="2"/>
      <c r="J51" s="21"/>
      <c r="L51" s="21"/>
      <c r="P51" s="22"/>
      <c r="Q51" s="23"/>
      <c r="R51" s="21"/>
      <c r="S51" s="23"/>
      <c r="U51" s="2"/>
    </row>
    <row r="52" spans="1:21" s="4" customFormat="1" ht="13.5" outlineLevel="1" thickBot="1" x14ac:dyDescent="0.25">
      <c r="A52" s="2"/>
      <c r="B52" s="2"/>
      <c r="C52" s="119" t="s">
        <v>277</v>
      </c>
      <c r="D52" s="120" t="s">
        <v>278</v>
      </c>
      <c r="E52" s="118"/>
      <c r="F52" s="26">
        <f>SUM(F49:F51)</f>
        <v>6633073</v>
      </c>
      <c r="G52" s="2"/>
      <c r="H52" s="26">
        <f>SUM(H49:H51)</f>
        <v>5401048</v>
      </c>
      <c r="I52" s="2"/>
      <c r="J52" s="22"/>
      <c r="L52" s="22"/>
      <c r="P52" s="22"/>
      <c r="Q52" s="23"/>
      <c r="R52" s="21"/>
      <c r="S52" s="23"/>
      <c r="U52" s="2"/>
    </row>
    <row r="53" spans="1:21" s="4" customFormat="1" x14ac:dyDescent="0.2">
      <c r="A53" s="2"/>
      <c r="B53" s="2"/>
      <c r="C53" s="2"/>
      <c r="D53" s="2"/>
      <c r="E53" s="2"/>
      <c r="F53" s="47"/>
      <c r="G53" s="2"/>
      <c r="H53" s="47"/>
      <c r="I53" s="2"/>
      <c r="J53" s="5"/>
      <c r="L53" s="5"/>
      <c r="P53" s="22"/>
      <c r="Q53" s="23"/>
      <c r="R53" s="21"/>
      <c r="S53" s="23"/>
      <c r="U53" s="2"/>
    </row>
    <row r="54" spans="1:21" s="4" customFormat="1" x14ac:dyDescent="0.2">
      <c r="A54" s="2"/>
      <c r="B54" s="2"/>
      <c r="C54" s="2"/>
      <c r="D54" s="2"/>
      <c r="E54" s="2"/>
      <c r="F54" s="47"/>
      <c r="G54" s="2"/>
      <c r="H54" s="47"/>
      <c r="I54" s="2"/>
      <c r="J54" s="5"/>
      <c r="L54" s="5"/>
      <c r="P54" s="22"/>
      <c r="Q54" s="23"/>
      <c r="R54" s="21"/>
      <c r="S54" s="23"/>
      <c r="U54" s="2"/>
    </row>
    <row r="55" spans="1:21" s="4" customFormat="1" ht="13.5" thickBot="1" x14ac:dyDescent="0.25">
      <c r="A55" s="2"/>
      <c r="B55" s="2"/>
      <c r="C55" s="102" t="s">
        <v>6</v>
      </c>
      <c r="D55" s="102" t="s">
        <v>7</v>
      </c>
      <c r="E55" s="9"/>
      <c r="F55" s="42" t="s">
        <v>9</v>
      </c>
      <c r="G55" s="43"/>
      <c r="H55" s="42" t="s">
        <v>10</v>
      </c>
      <c r="I55" s="12"/>
      <c r="J55" s="99"/>
      <c r="K55" s="13"/>
      <c r="L55" s="99"/>
      <c r="P55" s="22"/>
      <c r="Q55" s="23"/>
      <c r="R55" s="21"/>
      <c r="S55" s="23"/>
      <c r="U55" s="2"/>
    </row>
    <row r="56" spans="1:21" s="4" customFormat="1" x14ac:dyDescent="0.2">
      <c r="A56" s="2"/>
      <c r="B56" s="2"/>
      <c r="C56" s="56" t="s">
        <v>11</v>
      </c>
      <c r="D56" s="56"/>
      <c r="E56" s="103"/>
      <c r="F56" s="20"/>
      <c r="G56" s="2"/>
      <c r="H56" s="20"/>
      <c r="I56" s="2"/>
      <c r="J56" s="21"/>
      <c r="L56" s="21"/>
      <c r="P56" s="22"/>
      <c r="Q56" s="23"/>
      <c r="R56" s="21"/>
      <c r="S56" s="23"/>
      <c r="U56" s="2"/>
    </row>
    <row r="57" spans="1:21" s="4" customFormat="1" x14ac:dyDescent="0.2">
      <c r="A57" s="2"/>
      <c r="B57" s="2"/>
      <c r="C57" s="55" t="s">
        <v>279</v>
      </c>
      <c r="D57" s="55" t="s">
        <v>280</v>
      </c>
      <c r="E57" s="103"/>
      <c r="F57" s="47"/>
      <c r="G57" s="2"/>
      <c r="H57" s="47"/>
      <c r="I57" s="2"/>
      <c r="J57" s="5"/>
      <c r="L57" s="5"/>
      <c r="P57" s="22"/>
      <c r="Q57" s="23"/>
      <c r="R57" s="21"/>
      <c r="S57" s="23"/>
      <c r="U57" s="2"/>
    </row>
    <row r="58" spans="1:21" s="4" customFormat="1" x14ac:dyDescent="0.2">
      <c r="A58" s="2"/>
      <c r="B58" s="2"/>
      <c r="C58" s="56" t="s">
        <v>281</v>
      </c>
      <c r="D58" s="56" t="s">
        <v>282</v>
      </c>
      <c r="E58" s="103"/>
      <c r="F58" s="20">
        <v>-9561802</v>
      </c>
      <c r="G58" s="2"/>
      <c r="H58" s="20">
        <v>-3114754</v>
      </c>
      <c r="I58" s="2"/>
      <c r="J58" s="21"/>
      <c r="L58" s="21"/>
      <c r="P58" s="22"/>
      <c r="Q58" s="23"/>
      <c r="R58" s="21"/>
      <c r="S58" s="23"/>
      <c r="U58" s="2"/>
    </row>
    <row r="59" spans="1:21" s="4" customFormat="1" ht="13.15" hidden="1" outlineLevel="1" x14ac:dyDescent="0.25">
      <c r="A59" s="2"/>
      <c r="B59" s="2"/>
      <c r="C59" s="56" t="s">
        <v>283</v>
      </c>
      <c r="D59" s="56" t="s">
        <v>284</v>
      </c>
      <c r="E59" s="103"/>
      <c r="F59" s="20">
        <v>0</v>
      </c>
      <c r="G59" s="2"/>
      <c r="H59" s="20">
        <v>0</v>
      </c>
      <c r="I59" s="2"/>
      <c r="J59" s="21"/>
      <c r="L59" s="21"/>
      <c r="P59" s="22"/>
      <c r="Q59" s="23"/>
      <c r="R59" s="21"/>
      <c r="S59" s="23"/>
      <c r="U59" s="2"/>
    </row>
    <row r="60" spans="1:21" s="4" customFormat="1" collapsed="1" x14ac:dyDescent="0.2">
      <c r="A60" s="2"/>
      <c r="B60" s="2"/>
      <c r="C60" s="56" t="s">
        <v>285</v>
      </c>
      <c r="D60" s="56" t="s">
        <v>286</v>
      </c>
      <c r="E60" s="103"/>
      <c r="F60" s="20">
        <v>-117635</v>
      </c>
      <c r="G60" s="2"/>
      <c r="H60" s="20">
        <v>-885052</v>
      </c>
      <c r="I60" s="2"/>
      <c r="J60" s="21"/>
      <c r="L60" s="21"/>
      <c r="P60" s="22"/>
      <c r="Q60" s="23"/>
      <c r="R60" s="21"/>
      <c r="S60" s="23"/>
      <c r="U60" s="2"/>
    </row>
    <row r="61" spans="1:21" s="4" customFormat="1" x14ac:dyDescent="0.2">
      <c r="A61" s="2"/>
      <c r="B61" s="2"/>
      <c r="C61" s="56" t="s">
        <v>287</v>
      </c>
      <c r="D61" s="56" t="s">
        <v>288</v>
      </c>
      <c r="E61" s="103"/>
      <c r="F61" s="20">
        <v>-84792</v>
      </c>
      <c r="G61" s="2"/>
      <c r="H61" s="20">
        <v>-118754</v>
      </c>
      <c r="I61" s="2"/>
      <c r="J61" s="21"/>
      <c r="L61" s="21"/>
      <c r="P61" s="22"/>
      <c r="Q61" s="23"/>
      <c r="R61" s="21"/>
      <c r="S61" s="23"/>
      <c r="U61" s="2"/>
    </row>
    <row r="62" spans="1:21" s="4" customFormat="1" ht="13.15" hidden="1" outlineLevel="1" x14ac:dyDescent="0.25">
      <c r="A62" s="2"/>
      <c r="B62" s="2"/>
      <c r="C62" s="121" t="s">
        <v>289</v>
      </c>
      <c r="D62" s="121" t="s">
        <v>290</v>
      </c>
      <c r="E62" s="103"/>
      <c r="F62" s="20">
        <v>0</v>
      </c>
      <c r="G62" s="2"/>
      <c r="H62" s="20">
        <v>0</v>
      </c>
      <c r="I62" s="2"/>
      <c r="J62" s="21"/>
      <c r="L62" s="21"/>
      <c r="P62" s="22"/>
      <c r="Q62" s="23"/>
      <c r="R62" s="22"/>
      <c r="S62" s="23"/>
      <c r="U62" s="2"/>
    </row>
    <row r="63" spans="1:21" s="4" customFormat="1" ht="13.15" hidden="1" outlineLevel="1" x14ac:dyDescent="0.25">
      <c r="A63" s="2"/>
      <c r="B63" s="2"/>
      <c r="C63" s="121" t="s">
        <v>291</v>
      </c>
      <c r="D63" s="121" t="s">
        <v>292</v>
      </c>
      <c r="E63" s="103"/>
      <c r="F63" s="20">
        <v>0</v>
      </c>
      <c r="G63" s="2"/>
      <c r="H63" s="20">
        <v>0</v>
      </c>
      <c r="I63" s="2"/>
      <c r="J63" s="21"/>
      <c r="L63" s="21"/>
      <c r="P63" s="22"/>
      <c r="Q63" s="23"/>
      <c r="R63" s="21"/>
      <c r="S63" s="23"/>
      <c r="U63" s="2"/>
    </row>
    <row r="64" spans="1:21" s="4" customFormat="1" ht="26.45" hidden="1" outlineLevel="1" x14ac:dyDescent="0.25">
      <c r="A64" s="2"/>
      <c r="B64" s="2"/>
      <c r="C64" s="56" t="s">
        <v>293</v>
      </c>
      <c r="D64" s="122" t="s">
        <v>294</v>
      </c>
      <c r="E64" s="103"/>
      <c r="F64" s="20">
        <v>0</v>
      </c>
      <c r="G64" s="2"/>
      <c r="H64" s="20">
        <v>0</v>
      </c>
      <c r="I64" s="2"/>
      <c r="J64" s="21"/>
      <c r="L64" s="21"/>
      <c r="M64" s="5"/>
      <c r="P64" s="22"/>
      <c r="Q64" s="23"/>
      <c r="R64" s="21"/>
      <c r="S64" s="23"/>
      <c r="U64" s="2"/>
    </row>
    <row r="65" spans="1:21" s="4" customFormat="1" collapsed="1" x14ac:dyDescent="0.2">
      <c r="A65" s="2"/>
      <c r="B65" s="2"/>
      <c r="C65" s="56" t="s">
        <v>295</v>
      </c>
      <c r="D65" s="108" t="s">
        <v>296</v>
      </c>
      <c r="E65" s="103"/>
      <c r="F65" s="20">
        <v>-25920</v>
      </c>
      <c r="G65" s="2"/>
      <c r="H65" s="20">
        <v>9230</v>
      </c>
      <c r="I65" s="2"/>
      <c r="J65" s="21"/>
      <c r="L65" s="21"/>
      <c r="P65" s="22"/>
      <c r="Q65" s="23"/>
      <c r="R65" s="21"/>
      <c r="S65" s="23"/>
      <c r="U65" s="2"/>
    </row>
    <row r="66" spans="1:21" s="4" customFormat="1" x14ac:dyDescent="0.2">
      <c r="A66" s="2"/>
      <c r="B66" s="2"/>
      <c r="C66" s="56" t="s">
        <v>297</v>
      </c>
      <c r="D66" s="56" t="s">
        <v>298</v>
      </c>
      <c r="E66" s="103"/>
      <c r="F66" s="20">
        <v>4340</v>
      </c>
      <c r="G66" s="2"/>
      <c r="H66" s="20">
        <v>33</v>
      </c>
      <c r="I66" s="2"/>
      <c r="J66" s="21"/>
      <c r="L66" s="21"/>
      <c r="P66" s="22"/>
      <c r="Q66" s="23"/>
      <c r="R66" s="21"/>
      <c r="S66" s="23"/>
      <c r="U66" s="2"/>
    </row>
    <row r="67" spans="1:21" s="4" customFormat="1" ht="13.5" collapsed="1" thickBot="1" x14ac:dyDescent="0.25">
      <c r="A67" s="2"/>
      <c r="B67" s="2"/>
      <c r="C67" s="56" t="s">
        <v>299</v>
      </c>
      <c r="D67" s="56" t="s">
        <v>300</v>
      </c>
      <c r="E67" s="107"/>
      <c r="F67" s="20">
        <v>-106125</v>
      </c>
      <c r="G67" s="2"/>
      <c r="H67" s="20">
        <v>-90835</v>
      </c>
      <c r="I67" s="2"/>
      <c r="J67" s="21"/>
      <c r="L67" s="21"/>
      <c r="P67" s="22"/>
      <c r="Q67" s="23"/>
      <c r="R67" s="21"/>
      <c r="S67" s="23"/>
      <c r="U67" s="2"/>
    </row>
    <row r="68" spans="1:21" s="4" customFormat="1" ht="13.9" hidden="1" outlineLevel="1" thickBot="1" x14ac:dyDescent="0.3">
      <c r="A68" s="2"/>
      <c r="B68" s="2"/>
      <c r="C68" s="56"/>
      <c r="D68" s="121" t="s">
        <v>301</v>
      </c>
      <c r="E68" s="107"/>
      <c r="F68" s="20">
        <v>0</v>
      </c>
      <c r="G68" s="2"/>
      <c r="H68" s="20">
        <v>0</v>
      </c>
      <c r="I68" s="2"/>
      <c r="J68" s="21"/>
      <c r="L68" s="21"/>
      <c r="P68" s="22"/>
      <c r="Q68" s="23"/>
      <c r="R68" s="21"/>
      <c r="S68" s="23"/>
      <c r="U68" s="2"/>
    </row>
    <row r="69" spans="1:21" s="4" customFormat="1" ht="26.25" collapsed="1" thickBot="1" x14ac:dyDescent="0.25">
      <c r="A69" s="2"/>
      <c r="B69" s="2"/>
      <c r="C69" s="57" t="s">
        <v>302</v>
      </c>
      <c r="D69" s="123" t="s">
        <v>303</v>
      </c>
      <c r="E69" s="124"/>
      <c r="F69" s="59">
        <f>SUM(F58:F68)</f>
        <v>-9891934</v>
      </c>
      <c r="G69" s="2"/>
      <c r="H69" s="59">
        <f>SUM(H58:H68)</f>
        <v>-4200132</v>
      </c>
      <c r="I69" s="2"/>
      <c r="J69" s="22"/>
      <c r="L69" s="22"/>
      <c r="P69" s="22"/>
      <c r="Q69" s="23"/>
      <c r="R69" s="21"/>
      <c r="S69" s="23"/>
      <c r="U69" s="2"/>
    </row>
    <row r="70" spans="1:21" s="4" customFormat="1" x14ac:dyDescent="0.2">
      <c r="A70" s="2"/>
      <c r="B70" s="2"/>
      <c r="C70" s="55"/>
      <c r="D70" s="55"/>
      <c r="E70" s="125"/>
      <c r="F70" s="30"/>
      <c r="G70" s="2"/>
      <c r="H70" s="30"/>
      <c r="I70" s="2"/>
      <c r="J70" s="21"/>
      <c r="L70" s="21"/>
      <c r="P70" s="22"/>
      <c r="Q70" s="23"/>
      <c r="R70" s="21"/>
      <c r="S70" s="23"/>
      <c r="U70" s="2"/>
    </row>
    <row r="71" spans="1:21" s="4" customFormat="1" x14ac:dyDescent="0.2">
      <c r="A71" s="2"/>
      <c r="B71" s="2"/>
      <c r="C71" s="55" t="s">
        <v>304</v>
      </c>
      <c r="D71" s="55" t="s">
        <v>305</v>
      </c>
      <c r="E71" s="126"/>
      <c r="F71" s="20"/>
      <c r="G71" s="2"/>
      <c r="H71" s="20"/>
      <c r="I71" s="2"/>
      <c r="J71" s="21"/>
      <c r="L71" s="21"/>
      <c r="N71" s="5"/>
      <c r="P71" s="22"/>
      <c r="Q71" s="23"/>
      <c r="R71" s="21"/>
      <c r="S71" s="23"/>
      <c r="U71" s="2"/>
    </row>
    <row r="72" spans="1:21" s="4" customFormat="1" ht="13.15" hidden="1" outlineLevel="1" x14ac:dyDescent="0.25">
      <c r="A72" s="2"/>
      <c r="B72" s="2"/>
      <c r="C72" s="56" t="s">
        <v>306</v>
      </c>
      <c r="D72" s="56" t="s">
        <v>307</v>
      </c>
      <c r="E72" s="109"/>
      <c r="F72" s="20">
        <v>0</v>
      </c>
      <c r="G72" s="2"/>
      <c r="H72" s="20"/>
      <c r="I72" s="2"/>
      <c r="J72" s="21"/>
      <c r="L72" s="21"/>
      <c r="P72" s="22"/>
      <c r="Q72" s="23"/>
      <c r="R72" s="21"/>
      <c r="S72" s="23"/>
      <c r="U72" s="2"/>
    </row>
    <row r="73" spans="1:21" s="4" customFormat="1" ht="13.15" hidden="1" outlineLevel="1" x14ac:dyDescent="0.25">
      <c r="A73" s="2"/>
      <c r="B73" s="2"/>
      <c r="C73" s="56" t="s">
        <v>308</v>
      </c>
      <c r="D73" s="56" t="s">
        <v>309</v>
      </c>
      <c r="E73" s="107"/>
      <c r="F73" s="20">
        <v>0</v>
      </c>
      <c r="G73" s="2"/>
      <c r="H73" s="20"/>
      <c r="I73" s="2"/>
      <c r="J73" s="21"/>
      <c r="L73" s="21"/>
      <c r="P73" s="22"/>
      <c r="Q73" s="23"/>
      <c r="R73" s="22"/>
      <c r="S73" s="23"/>
      <c r="U73" s="2"/>
    </row>
    <row r="74" spans="1:21" s="4" customFormat="1" ht="13.15" hidden="1" outlineLevel="1" x14ac:dyDescent="0.25">
      <c r="A74" s="2"/>
      <c r="B74" s="2"/>
      <c r="C74" s="56" t="s">
        <v>310</v>
      </c>
      <c r="D74" s="56" t="s">
        <v>311</v>
      </c>
      <c r="E74" s="109"/>
      <c r="F74" s="20">
        <v>0</v>
      </c>
      <c r="G74" s="2"/>
      <c r="H74" s="20">
        <v>0</v>
      </c>
      <c r="I74" s="2"/>
      <c r="J74" s="21"/>
      <c r="L74" s="21"/>
      <c r="P74" s="22"/>
      <c r="Q74" s="23"/>
      <c r="R74" s="21"/>
      <c r="S74" s="23"/>
      <c r="U74" s="2"/>
    </row>
    <row r="75" spans="1:21" s="4" customFormat="1" ht="13.15" hidden="1" outlineLevel="1" x14ac:dyDescent="0.25">
      <c r="A75" s="2"/>
      <c r="B75" s="2"/>
      <c r="C75" s="56" t="s">
        <v>312</v>
      </c>
      <c r="D75" s="56" t="s">
        <v>313</v>
      </c>
      <c r="E75" s="109"/>
      <c r="F75" s="20">
        <v>0</v>
      </c>
      <c r="G75" s="2"/>
      <c r="H75" s="20">
        <v>0</v>
      </c>
      <c r="I75" s="2"/>
      <c r="J75" s="21"/>
      <c r="L75" s="21"/>
      <c r="P75" s="22"/>
      <c r="Q75" s="23"/>
      <c r="R75" s="21"/>
      <c r="S75" s="23"/>
      <c r="U75" s="2"/>
    </row>
    <row r="76" spans="1:21" s="4" customFormat="1" collapsed="1" x14ac:dyDescent="0.2">
      <c r="A76" s="2"/>
      <c r="B76" s="2"/>
      <c r="C76" s="56" t="s">
        <v>314</v>
      </c>
      <c r="D76" s="56" t="s">
        <v>315</v>
      </c>
      <c r="E76" s="109"/>
      <c r="F76" s="20">
        <v>8276299</v>
      </c>
      <c r="G76" s="2"/>
      <c r="H76" s="20">
        <v>1857909</v>
      </c>
      <c r="I76" s="2"/>
      <c r="J76" s="21"/>
      <c r="L76" s="21"/>
      <c r="P76" s="22"/>
      <c r="Q76" s="23"/>
      <c r="R76" s="21"/>
      <c r="S76" s="23"/>
      <c r="U76" s="2"/>
    </row>
    <row r="77" spans="1:21" s="4" customFormat="1" x14ac:dyDescent="0.2">
      <c r="A77" s="2"/>
      <c r="B77" s="2"/>
      <c r="C77" s="56" t="s">
        <v>316</v>
      </c>
      <c r="D77" s="56" t="s">
        <v>317</v>
      </c>
      <c r="E77" s="109"/>
      <c r="F77" s="20">
        <v>-3097210</v>
      </c>
      <c r="G77" s="2"/>
      <c r="H77" s="20">
        <v>-377353</v>
      </c>
      <c r="I77" s="2"/>
      <c r="J77" s="21"/>
      <c r="L77" s="21"/>
      <c r="P77" s="22"/>
      <c r="Q77" s="23"/>
      <c r="R77" s="21"/>
      <c r="S77" s="23"/>
      <c r="U77" s="2"/>
    </row>
    <row r="78" spans="1:21" s="4" customFormat="1" x14ac:dyDescent="0.2">
      <c r="A78" s="2"/>
      <c r="B78" s="2"/>
      <c r="C78" s="56" t="s">
        <v>318</v>
      </c>
      <c r="D78" s="56" t="s">
        <v>319</v>
      </c>
      <c r="E78" s="109"/>
      <c r="F78" s="20">
        <v>-578879</v>
      </c>
      <c r="G78" s="2"/>
      <c r="H78" s="20">
        <v>-507627</v>
      </c>
      <c r="I78" s="2"/>
      <c r="J78" s="21"/>
      <c r="L78" s="21"/>
      <c r="P78" s="22"/>
      <c r="Q78" s="23"/>
      <c r="R78" s="22"/>
      <c r="S78" s="23"/>
      <c r="U78" s="2"/>
    </row>
    <row r="79" spans="1:21" s="4" customFormat="1" ht="13.5" thickBot="1" x14ac:dyDescent="0.25">
      <c r="A79" s="2"/>
      <c r="B79" s="2"/>
      <c r="C79" s="56" t="s">
        <v>320</v>
      </c>
      <c r="D79" s="56" t="s">
        <v>321</v>
      </c>
      <c r="E79" s="109"/>
      <c r="F79" s="20">
        <v>-200477</v>
      </c>
      <c r="G79" s="2"/>
      <c r="H79" s="20">
        <v>-129857</v>
      </c>
      <c r="I79" s="2"/>
      <c r="J79" s="21"/>
      <c r="L79" s="21"/>
      <c r="P79" s="23"/>
      <c r="R79" s="23"/>
      <c r="U79" s="2"/>
    </row>
    <row r="80" spans="1:21" s="4" customFormat="1" ht="26.25" thickBot="1" x14ac:dyDescent="0.25">
      <c r="A80" s="2"/>
      <c r="B80" s="2"/>
      <c r="C80" s="57" t="s">
        <v>322</v>
      </c>
      <c r="D80" s="123" t="s">
        <v>323</v>
      </c>
      <c r="E80" s="127"/>
      <c r="F80" s="59">
        <f>SUM(F72:F79)</f>
        <v>4399733</v>
      </c>
      <c r="G80" s="2"/>
      <c r="H80" s="59">
        <f>SUM(H72:H79)</f>
        <v>843072</v>
      </c>
      <c r="I80" s="2"/>
      <c r="J80" s="22"/>
      <c r="L80" s="22"/>
      <c r="U80" s="2"/>
    </row>
    <row r="81" spans="1:21" s="4" customFormat="1" x14ac:dyDescent="0.2">
      <c r="A81" s="2"/>
      <c r="B81" s="2"/>
      <c r="C81" s="56" t="s">
        <v>11</v>
      </c>
      <c r="D81" s="56"/>
      <c r="E81" s="109"/>
      <c r="F81" s="20"/>
      <c r="G81" s="2"/>
      <c r="H81" s="20"/>
      <c r="I81" s="2"/>
      <c r="J81" s="21"/>
      <c r="L81" s="21"/>
      <c r="U81" s="2"/>
    </row>
    <row r="82" spans="1:21" s="4" customFormat="1" x14ac:dyDescent="0.2">
      <c r="A82" s="2"/>
      <c r="B82" s="2"/>
      <c r="C82" s="56" t="s">
        <v>324</v>
      </c>
      <c r="D82" s="128" t="s">
        <v>325</v>
      </c>
      <c r="E82" s="109"/>
      <c r="F82" s="20">
        <f>F80+F69+F52</f>
        <v>1140872</v>
      </c>
      <c r="G82" s="2"/>
      <c r="H82" s="20">
        <f>H80+H69+H52</f>
        <v>2043988</v>
      </c>
      <c r="I82" s="2"/>
      <c r="J82" s="21"/>
      <c r="L82" s="21"/>
      <c r="U82" s="2"/>
    </row>
    <row r="83" spans="1:21" s="4" customFormat="1" ht="25.5" x14ac:dyDescent="0.2">
      <c r="A83" s="2"/>
      <c r="B83" s="2"/>
      <c r="C83" s="56" t="s">
        <v>326</v>
      </c>
      <c r="D83" s="122" t="s">
        <v>327</v>
      </c>
      <c r="E83" s="109"/>
      <c r="F83" s="20">
        <v>18117</v>
      </c>
      <c r="G83" s="2"/>
      <c r="H83" s="20">
        <v>-130144</v>
      </c>
      <c r="I83" s="2"/>
      <c r="J83" s="21"/>
      <c r="L83" s="21"/>
      <c r="U83" s="2"/>
    </row>
    <row r="84" spans="1:21" s="4" customFormat="1" ht="13.5" thickBot="1" x14ac:dyDescent="0.25">
      <c r="A84" s="2"/>
      <c r="B84" s="2"/>
      <c r="C84" s="119" t="s">
        <v>328</v>
      </c>
      <c r="D84" s="120" t="s">
        <v>329</v>
      </c>
      <c r="E84" s="9"/>
      <c r="F84" s="26">
        <v>4356302</v>
      </c>
      <c r="G84" s="2"/>
      <c r="H84" s="26">
        <v>3801386</v>
      </c>
      <c r="I84" s="2"/>
      <c r="J84" s="21"/>
      <c r="L84" s="21"/>
      <c r="U84" s="2"/>
    </row>
    <row r="85" spans="1:21" s="4" customFormat="1" ht="13.5" thickBot="1" x14ac:dyDescent="0.25">
      <c r="A85" s="2"/>
      <c r="B85" s="2"/>
      <c r="C85" s="129" t="s">
        <v>330</v>
      </c>
      <c r="D85" s="130" t="s">
        <v>331</v>
      </c>
      <c r="E85" s="131"/>
      <c r="F85" s="35">
        <f>SUM(F82:F84)</f>
        <v>5515291</v>
      </c>
      <c r="G85" s="2"/>
      <c r="H85" s="35">
        <f>SUM(H82:H84)</f>
        <v>5715230</v>
      </c>
      <c r="I85" s="2"/>
      <c r="J85" s="22"/>
      <c r="L85" s="22"/>
      <c r="U85" s="2"/>
    </row>
    <row r="86" spans="1:21" s="4" customFormat="1" ht="13.5" thickTop="1" x14ac:dyDescent="0.2">
      <c r="A86" s="2"/>
      <c r="B86" s="2"/>
      <c r="C86" s="2"/>
      <c r="D86" s="2"/>
      <c r="E86" s="2"/>
      <c r="F86" s="38"/>
      <c r="G86" s="2"/>
      <c r="H86" s="38"/>
      <c r="I86" s="2"/>
      <c r="J86" s="23"/>
      <c r="L86" s="23"/>
      <c r="U86" s="2"/>
    </row>
    <row r="87" spans="1:21" s="4" customFormat="1" x14ac:dyDescent="0.2">
      <c r="A87" s="2"/>
      <c r="B87" s="2"/>
      <c r="C87" s="2"/>
      <c r="D87" s="2"/>
      <c r="E87" s="2"/>
      <c r="F87" s="132"/>
      <c r="G87" s="2"/>
      <c r="H87" s="132"/>
      <c r="I87" s="2"/>
      <c r="U8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0"/>
  <sheetViews>
    <sheetView zoomScale="70" zoomScaleNormal="70" workbookViewId="0">
      <selection activeCell="A2" sqref="A2:A3"/>
    </sheetView>
  </sheetViews>
  <sheetFormatPr defaultColWidth="9.140625" defaultRowHeight="12.75" outlineLevelCol="1" x14ac:dyDescent="0.2"/>
  <cols>
    <col min="1" max="1" width="15.140625" style="2" customWidth="1"/>
    <col min="2" max="2" width="5.28515625" style="2" bestFit="1" customWidth="1"/>
    <col min="3" max="3" width="59" style="2" bestFit="1" customWidth="1"/>
    <col min="4" max="4" width="63.140625" style="2" customWidth="1" outlineLevel="1"/>
    <col min="5" max="5" width="6.140625" style="2" customWidth="1"/>
    <col min="6" max="6" width="17" style="2" customWidth="1"/>
    <col min="7" max="7" width="4.7109375" style="2" customWidth="1"/>
    <col min="8" max="8" width="17" style="2" customWidth="1"/>
    <col min="9" max="9" width="12.7109375" style="2" customWidth="1"/>
    <col min="10" max="10" width="15.28515625" style="4" customWidth="1"/>
    <col min="11" max="11" width="13.28515625" style="4" customWidth="1"/>
    <col min="12" max="12" width="13" style="4" customWidth="1"/>
    <col min="13" max="13" width="12.7109375" style="4" bestFit="1" customWidth="1"/>
    <col min="14" max="14" width="11.5703125" style="4" bestFit="1" customWidth="1"/>
    <col min="15" max="15" width="10.7109375" style="4" bestFit="1" customWidth="1"/>
    <col min="16" max="16" width="18.42578125" style="4" customWidth="1"/>
    <col min="17" max="17" width="11.5703125" style="4" bestFit="1" customWidth="1"/>
    <col min="18" max="18" width="13.42578125" style="4" bestFit="1" customWidth="1"/>
    <col min="19" max="19" width="10" style="4" bestFit="1" customWidth="1"/>
    <col min="20" max="20" width="13.42578125" style="4" bestFit="1" customWidth="1"/>
    <col min="21" max="21" width="11.7109375" style="2" bestFit="1" customWidth="1"/>
    <col min="22" max="22" width="11.5703125" style="2" bestFit="1" customWidth="1"/>
    <col min="23" max="24" width="9.140625" style="2"/>
    <col min="25" max="25" width="12.7109375" style="2" bestFit="1" customWidth="1"/>
    <col min="26" max="26" width="12.28515625" style="2" bestFit="1" customWidth="1"/>
    <col min="27" max="27" width="11.7109375" style="2" bestFit="1" customWidth="1"/>
    <col min="28" max="28" width="12.85546875" style="2" bestFit="1" customWidth="1"/>
    <col min="29" max="29" width="18.28515625" style="2" bestFit="1" customWidth="1"/>
    <col min="30" max="30" width="11.28515625" style="2" customWidth="1"/>
    <col min="31" max="33" width="9.140625" style="2"/>
    <col min="34" max="36" width="11.7109375" style="2" bestFit="1" customWidth="1"/>
    <col min="37" max="37" width="11.5703125" style="2" customWidth="1"/>
    <col min="38" max="52" width="9.140625" style="2"/>
    <col min="53" max="53" width="11.85546875" style="2" bestFit="1" customWidth="1"/>
    <col min="54" max="16384" width="9.140625" style="2"/>
  </cols>
  <sheetData>
    <row r="1" spans="1:21" ht="13.15" x14ac:dyDescent="0.25">
      <c r="A1" s="1" t="s">
        <v>0</v>
      </c>
      <c r="F1" s="3" t="s">
        <v>1</v>
      </c>
      <c r="G1" s="3" t="s">
        <v>2</v>
      </c>
      <c r="H1" s="3" t="s">
        <v>1</v>
      </c>
    </row>
    <row r="2" spans="1:21" ht="13.15" x14ac:dyDescent="0.25">
      <c r="A2" s="1" t="s">
        <v>332</v>
      </c>
      <c r="L2" s="5"/>
      <c r="M2" s="5"/>
      <c r="N2" s="5"/>
      <c r="O2" s="5"/>
      <c r="P2" s="5"/>
      <c r="Q2" s="5"/>
    </row>
    <row r="3" spans="1:21" ht="13.15" x14ac:dyDescent="0.25">
      <c r="A3" s="6">
        <v>43555</v>
      </c>
      <c r="L3" s="5"/>
      <c r="M3" s="5"/>
      <c r="N3" s="5"/>
      <c r="O3" s="5"/>
      <c r="P3" s="5"/>
      <c r="Q3" s="5"/>
    </row>
    <row r="4" spans="1:21" ht="13.15" x14ac:dyDescent="0.25">
      <c r="A4" s="1" t="s">
        <v>3</v>
      </c>
      <c r="L4" s="5"/>
      <c r="M4" s="5"/>
      <c r="N4" s="5"/>
      <c r="O4" s="5"/>
      <c r="P4" s="5"/>
      <c r="Q4" s="5"/>
    </row>
    <row r="5" spans="1:21" ht="13.15" x14ac:dyDescent="0.25">
      <c r="L5" s="5"/>
      <c r="M5" s="5"/>
      <c r="N5" s="5"/>
      <c r="O5" s="5"/>
      <c r="P5" s="5"/>
      <c r="Q5" s="5"/>
    </row>
    <row r="8" spans="1:21" ht="13.15" x14ac:dyDescent="0.25">
      <c r="B8" s="7" t="s">
        <v>169</v>
      </c>
    </row>
    <row r="9" spans="1:21" ht="13.15" x14ac:dyDescent="0.25">
      <c r="B9" s="7"/>
    </row>
    <row r="10" spans="1:21" ht="13.15" x14ac:dyDescent="0.25">
      <c r="B10" s="7"/>
      <c r="D10" s="4"/>
      <c r="E10" s="4"/>
      <c r="F10" s="4"/>
      <c r="G10" s="4"/>
      <c r="H10" s="4"/>
      <c r="I10" s="4"/>
      <c r="U10" s="4"/>
    </row>
    <row r="11" spans="1:21" ht="13.5" thickBot="1" x14ac:dyDescent="0.25">
      <c r="B11" s="7"/>
      <c r="D11" s="69"/>
      <c r="E11" s="46"/>
      <c r="F11" s="70" t="s">
        <v>170</v>
      </c>
      <c r="G11" s="70"/>
      <c r="H11" s="70"/>
      <c r="I11" s="71"/>
      <c r="J11" s="72"/>
      <c r="K11" s="73"/>
      <c r="L11" s="74"/>
      <c r="M11" s="74"/>
      <c r="U11" s="4"/>
    </row>
    <row r="12" spans="1:21" s="76" customFormat="1" ht="38.25" x14ac:dyDescent="0.2">
      <c r="B12" s="75"/>
      <c r="E12" s="77"/>
      <c r="F12" s="78" t="s">
        <v>171</v>
      </c>
      <c r="G12" s="78"/>
      <c r="H12" s="78" t="s">
        <v>172</v>
      </c>
      <c r="I12" s="78" t="s">
        <v>173</v>
      </c>
      <c r="J12" s="79" t="s">
        <v>174</v>
      </c>
      <c r="K12" s="77"/>
      <c r="L12" s="77"/>
      <c r="M12" s="77"/>
      <c r="N12" s="80"/>
      <c r="O12" s="80"/>
      <c r="P12" s="80"/>
      <c r="Q12" s="80"/>
      <c r="R12" s="80"/>
      <c r="S12" s="80"/>
      <c r="T12" s="80"/>
      <c r="U12" s="80"/>
    </row>
    <row r="13" spans="1:21" s="76" customFormat="1" x14ac:dyDescent="0.2">
      <c r="B13" s="75"/>
      <c r="D13" s="77"/>
      <c r="E13" s="77"/>
      <c r="F13" s="77" t="s">
        <v>175</v>
      </c>
      <c r="G13" s="77"/>
      <c r="H13" s="77" t="s">
        <v>175</v>
      </c>
      <c r="I13" s="77" t="s">
        <v>176</v>
      </c>
      <c r="J13" s="77" t="s">
        <v>177</v>
      </c>
      <c r="K13" s="77"/>
      <c r="L13" s="77"/>
      <c r="M13" s="77"/>
      <c r="N13" s="80"/>
      <c r="O13" s="80"/>
      <c r="P13" s="80"/>
      <c r="Q13" s="80"/>
      <c r="R13" s="80"/>
      <c r="S13" s="80"/>
      <c r="T13" s="80"/>
      <c r="U13" s="80"/>
    </row>
    <row r="14" spans="1:21" x14ac:dyDescent="0.2">
      <c r="C14" s="17"/>
      <c r="D14" s="17"/>
      <c r="E14" s="81"/>
      <c r="F14" s="81"/>
      <c r="G14" s="81"/>
      <c r="H14" s="81" t="s">
        <v>170</v>
      </c>
      <c r="I14" s="73"/>
      <c r="J14" s="73"/>
      <c r="K14" s="73"/>
      <c r="L14" s="74"/>
      <c r="M14" s="74"/>
      <c r="U14" s="4"/>
    </row>
    <row r="15" spans="1:21" ht="51" x14ac:dyDescent="0.2">
      <c r="C15" s="82" t="s">
        <v>6</v>
      </c>
      <c r="D15" s="83" t="s">
        <v>7</v>
      </c>
      <c r="E15" s="84"/>
      <c r="F15" s="84" t="s">
        <v>108</v>
      </c>
      <c r="G15" s="84"/>
      <c r="H15" s="84" t="s">
        <v>178</v>
      </c>
      <c r="I15" s="84" t="s">
        <v>179</v>
      </c>
      <c r="J15" s="84" t="s">
        <v>180</v>
      </c>
      <c r="K15" s="84" t="s">
        <v>181</v>
      </c>
      <c r="L15" s="84" t="s">
        <v>182</v>
      </c>
      <c r="M15" s="84" t="s">
        <v>183</v>
      </c>
      <c r="U15" s="4"/>
    </row>
    <row r="16" spans="1:21" ht="13.15" x14ac:dyDescent="0.25">
      <c r="C16" s="85"/>
      <c r="D16" s="85"/>
      <c r="E16" s="86"/>
      <c r="F16" s="87"/>
      <c r="G16" s="87"/>
      <c r="H16" s="87"/>
      <c r="I16" s="87"/>
      <c r="J16" s="88"/>
      <c r="K16" s="87"/>
      <c r="L16" s="87"/>
      <c r="M16" s="88"/>
      <c r="U16" s="4"/>
    </row>
    <row r="17" spans="1:21" x14ac:dyDescent="0.2">
      <c r="C17" s="89" t="s">
        <v>184</v>
      </c>
      <c r="D17" s="89" t="s">
        <v>185</v>
      </c>
      <c r="E17" s="90"/>
      <c r="F17" s="91">
        <v>8377523</v>
      </c>
      <c r="G17" s="91"/>
      <c r="H17" s="91">
        <v>7075435</v>
      </c>
      <c r="I17" s="91">
        <v>-24150</v>
      </c>
      <c r="J17" s="91">
        <v>-23013791</v>
      </c>
      <c r="K17" s="91">
        <v>-7584983</v>
      </c>
      <c r="L17" s="91">
        <v>-4585</v>
      </c>
      <c r="M17" s="91">
        <v>-7589568</v>
      </c>
      <c r="O17" s="23"/>
      <c r="P17" s="23"/>
      <c r="U17" s="4"/>
    </row>
    <row r="18" spans="1:21" x14ac:dyDescent="0.2">
      <c r="C18" s="2" t="s">
        <v>186</v>
      </c>
      <c r="D18" s="2" t="s">
        <v>187</v>
      </c>
      <c r="E18" s="47"/>
      <c r="F18" s="47">
        <v>0</v>
      </c>
      <c r="G18" s="47"/>
      <c r="H18" s="47">
        <v>0</v>
      </c>
      <c r="I18" s="47">
        <v>0</v>
      </c>
      <c r="J18" s="21">
        <v>10805062</v>
      </c>
      <c r="K18" s="21">
        <f>SUM(F18:J18)</f>
        <v>10805062</v>
      </c>
      <c r="L18" s="21">
        <v>127</v>
      </c>
      <c r="M18" s="21">
        <f>SUM(K18:L18)</f>
        <v>10805189</v>
      </c>
      <c r="O18" s="23"/>
      <c r="P18" s="23"/>
      <c r="U18" s="4"/>
    </row>
    <row r="19" spans="1:21" x14ac:dyDescent="0.2">
      <c r="C19" s="46" t="s">
        <v>188</v>
      </c>
      <c r="D19" s="46" t="s">
        <v>189</v>
      </c>
      <c r="E19" s="47"/>
      <c r="F19" s="47">
        <v>0</v>
      </c>
      <c r="G19" s="47"/>
      <c r="H19" s="47">
        <v>0</v>
      </c>
      <c r="I19" s="47">
        <v>0</v>
      </c>
      <c r="J19" s="22">
        <f>SUM(J18)</f>
        <v>10805062</v>
      </c>
      <c r="K19" s="22">
        <f>SUM(F19:J19)</f>
        <v>10805062</v>
      </c>
      <c r="L19" s="22">
        <f>SUM(L18)</f>
        <v>127</v>
      </c>
      <c r="M19" s="22">
        <f>SUM(K19:L19)</f>
        <v>10805189</v>
      </c>
      <c r="O19" s="23"/>
      <c r="P19" s="23"/>
      <c r="U19" s="4"/>
    </row>
    <row r="20" spans="1:21" x14ac:dyDescent="0.2">
      <c r="C20" s="17" t="s">
        <v>190</v>
      </c>
      <c r="D20" s="17" t="s">
        <v>191</v>
      </c>
      <c r="E20" s="5"/>
      <c r="F20" s="5">
        <v>0</v>
      </c>
      <c r="G20" s="5"/>
      <c r="H20" s="21">
        <v>-1956362</v>
      </c>
      <c r="I20" s="5">
        <v>0</v>
      </c>
      <c r="J20" s="22">
        <v>0</v>
      </c>
      <c r="K20" s="21">
        <f>SUM(F20:J20)</f>
        <v>-1956362</v>
      </c>
      <c r="L20" s="22">
        <v>0</v>
      </c>
      <c r="M20" s="21">
        <f>SUM(K20:L20)</f>
        <v>-1956362</v>
      </c>
      <c r="O20" s="23"/>
      <c r="P20" s="23"/>
      <c r="U20" s="4"/>
    </row>
    <row r="21" spans="1:21" x14ac:dyDescent="0.2">
      <c r="C21" s="89" t="s">
        <v>192</v>
      </c>
      <c r="D21" s="89" t="s">
        <v>193</v>
      </c>
      <c r="E21" s="90"/>
      <c r="F21" s="91">
        <f t="shared" ref="F21:M21" si="0">F17+F19+F20</f>
        <v>8377523</v>
      </c>
      <c r="G21" s="91"/>
      <c r="H21" s="91">
        <f t="shared" si="0"/>
        <v>5119073</v>
      </c>
      <c r="I21" s="91">
        <f t="shared" si="0"/>
        <v>-24150</v>
      </c>
      <c r="J21" s="91">
        <f t="shared" si="0"/>
        <v>-12208729</v>
      </c>
      <c r="K21" s="91">
        <f t="shared" si="0"/>
        <v>1263717</v>
      </c>
      <c r="L21" s="91">
        <f t="shared" si="0"/>
        <v>-4458</v>
      </c>
      <c r="M21" s="91">
        <f t="shared" si="0"/>
        <v>1259259</v>
      </c>
      <c r="O21" s="38">
        <f>SUM(F21:J21)-K21</f>
        <v>0</v>
      </c>
      <c r="P21" s="38">
        <f>K21+L21-M21</f>
        <v>0</v>
      </c>
      <c r="U21" s="4"/>
    </row>
    <row r="22" spans="1:21" x14ac:dyDescent="0.2">
      <c r="C22" s="92" t="s">
        <v>194</v>
      </c>
      <c r="D22" s="92" t="s">
        <v>195</v>
      </c>
      <c r="E22" s="5"/>
      <c r="F22" s="21">
        <v>0</v>
      </c>
      <c r="G22" s="21"/>
      <c r="H22" s="21">
        <v>0</v>
      </c>
      <c r="I22" s="21">
        <v>0</v>
      </c>
      <c r="J22" s="21">
        <v>6886727</v>
      </c>
      <c r="K22" s="21">
        <f>SUM(F22:J22)</f>
        <v>6886727</v>
      </c>
      <c r="L22" s="21">
        <v>431</v>
      </c>
      <c r="M22" s="21">
        <v>6887157</v>
      </c>
      <c r="O22" s="38"/>
      <c r="P22" s="38"/>
      <c r="U22" s="4"/>
    </row>
    <row r="23" spans="1:21" x14ac:dyDescent="0.2">
      <c r="C23" s="93" t="s">
        <v>42</v>
      </c>
      <c r="D23" s="93" t="s">
        <v>196</v>
      </c>
      <c r="E23" s="5"/>
      <c r="F23" s="22">
        <v>0</v>
      </c>
      <c r="G23" s="22"/>
      <c r="H23" s="22">
        <v>0</v>
      </c>
      <c r="I23" s="22">
        <v>0</v>
      </c>
      <c r="J23" s="22">
        <f>SUM(J22)</f>
        <v>6886727</v>
      </c>
      <c r="K23" s="22">
        <f>SUM(F23:J23)</f>
        <v>6886727</v>
      </c>
      <c r="L23" s="22">
        <f>SUM(L22)</f>
        <v>431</v>
      </c>
      <c r="M23" s="22">
        <f>SUM(K23:L23)</f>
        <v>6887158</v>
      </c>
      <c r="O23" s="38"/>
      <c r="P23" s="38"/>
      <c r="U23" s="4"/>
    </row>
    <row r="24" spans="1:21" x14ac:dyDescent="0.2">
      <c r="C24" s="17" t="s">
        <v>190</v>
      </c>
      <c r="D24" s="17" t="s">
        <v>191</v>
      </c>
      <c r="E24" s="5"/>
      <c r="F24" s="22">
        <v>0</v>
      </c>
      <c r="G24" s="22"/>
      <c r="H24" s="22">
        <v>650990</v>
      </c>
      <c r="I24" s="22"/>
      <c r="J24" s="22"/>
      <c r="K24" s="22">
        <f>SUM(F24:J24)</f>
        <v>650990</v>
      </c>
      <c r="L24" s="22"/>
      <c r="M24" s="22">
        <f>SUM(K24:L24)</f>
        <v>650990</v>
      </c>
      <c r="O24" s="38"/>
      <c r="P24" s="38"/>
      <c r="U24" s="4"/>
    </row>
    <row r="25" spans="1:21" x14ac:dyDescent="0.2">
      <c r="C25" s="94" t="s">
        <v>197</v>
      </c>
      <c r="D25" s="94" t="s">
        <v>198</v>
      </c>
      <c r="E25" s="5"/>
      <c r="F25" s="95">
        <v>18736965</v>
      </c>
      <c r="G25" s="22"/>
      <c r="H25" s="22">
        <v>0</v>
      </c>
      <c r="I25" s="22">
        <v>0</v>
      </c>
      <c r="J25" s="22">
        <v>0</v>
      </c>
      <c r="K25" s="22">
        <f>SUM(F25:J25)</f>
        <v>18736965</v>
      </c>
      <c r="L25" s="22">
        <v>0</v>
      </c>
      <c r="M25" s="22">
        <f>SUM(K25:L25)</f>
        <v>18736965</v>
      </c>
      <c r="O25" s="38"/>
      <c r="P25" s="38"/>
      <c r="U25" s="4"/>
    </row>
    <row r="26" spans="1:21" x14ac:dyDescent="0.2">
      <c r="C26" s="89" t="s">
        <v>199</v>
      </c>
      <c r="D26" s="89" t="s">
        <v>200</v>
      </c>
      <c r="E26" s="90"/>
      <c r="F26" s="91">
        <f>F21+F23+F25</f>
        <v>27114488</v>
      </c>
      <c r="G26" s="91"/>
      <c r="H26" s="91">
        <f>H21+H23+H24+H25</f>
        <v>5770063</v>
      </c>
      <c r="I26" s="91">
        <f t="shared" ref="I26:M26" si="1">I21+I23+I24+I25</f>
        <v>-24150</v>
      </c>
      <c r="J26" s="91">
        <f t="shared" si="1"/>
        <v>-5322002</v>
      </c>
      <c r="K26" s="91">
        <f t="shared" si="1"/>
        <v>27538399</v>
      </c>
      <c r="L26" s="91">
        <f t="shared" si="1"/>
        <v>-4027</v>
      </c>
      <c r="M26" s="91">
        <f t="shared" si="1"/>
        <v>27534372</v>
      </c>
      <c r="O26" s="38"/>
      <c r="P26" s="38"/>
      <c r="U26" s="4"/>
    </row>
    <row r="27" spans="1:21" x14ac:dyDescent="0.2">
      <c r="C27" s="2" t="s">
        <v>186</v>
      </c>
      <c r="D27" s="2" t="s">
        <v>201</v>
      </c>
      <c r="E27" s="5"/>
      <c r="F27" s="21">
        <v>0</v>
      </c>
      <c r="G27" s="21"/>
      <c r="H27" s="21">
        <v>0</v>
      </c>
      <c r="I27" s="21">
        <v>0</v>
      </c>
      <c r="J27" s="21">
        <v>5664330</v>
      </c>
      <c r="K27" s="21">
        <f>SUM(F27:J27)</f>
        <v>5664330</v>
      </c>
      <c r="L27" s="21">
        <v>-21</v>
      </c>
      <c r="M27" s="21">
        <f>SUM(K27:L27)</f>
        <v>5664309</v>
      </c>
      <c r="O27" s="38"/>
      <c r="P27" s="38"/>
      <c r="U27" s="4"/>
    </row>
    <row r="28" spans="1:21" x14ac:dyDescent="0.2">
      <c r="C28" s="46" t="s">
        <v>188</v>
      </c>
      <c r="D28" s="46" t="s">
        <v>202</v>
      </c>
      <c r="E28" s="5"/>
      <c r="F28" s="22">
        <v>0</v>
      </c>
      <c r="G28" s="22"/>
      <c r="H28" s="22">
        <v>0</v>
      </c>
      <c r="I28" s="22">
        <v>0</v>
      </c>
      <c r="J28" s="22">
        <f>SUM(J27)</f>
        <v>5664330</v>
      </c>
      <c r="K28" s="22">
        <f>SUM(F28:J28)</f>
        <v>5664330</v>
      </c>
      <c r="L28" s="22">
        <f>SUM(L27)</f>
        <v>-21</v>
      </c>
      <c r="M28" s="22">
        <f>SUM(K28:L28)</f>
        <v>5664309</v>
      </c>
      <c r="O28" s="38"/>
      <c r="P28" s="38"/>
      <c r="U28" s="4"/>
    </row>
    <row r="29" spans="1:21" ht="13.5" thickBot="1" x14ac:dyDescent="0.25">
      <c r="C29" s="96" t="s">
        <v>203</v>
      </c>
      <c r="D29" s="96" t="s">
        <v>204</v>
      </c>
      <c r="E29" s="96"/>
      <c r="F29" s="91">
        <f>F26+F28</f>
        <v>27114488</v>
      </c>
      <c r="G29" s="97"/>
      <c r="H29" s="91">
        <f t="shared" ref="H29:M29" si="2">H26+H28</f>
        <v>5770063</v>
      </c>
      <c r="I29" s="91">
        <f t="shared" si="2"/>
        <v>-24150</v>
      </c>
      <c r="J29" s="91">
        <f t="shared" si="2"/>
        <v>342328</v>
      </c>
      <c r="K29" s="91">
        <f t="shared" si="2"/>
        <v>33202729</v>
      </c>
      <c r="L29" s="91">
        <f t="shared" si="2"/>
        <v>-4048</v>
      </c>
      <c r="M29" s="91">
        <f t="shared" si="2"/>
        <v>33198681</v>
      </c>
    </row>
    <row r="30" spans="1:21" s="4" customFormat="1" x14ac:dyDescent="0.2">
      <c r="A30" s="2"/>
      <c r="B30" s="2"/>
      <c r="C30" s="2"/>
      <c r="D30" s="2"/>
      <c r="E30" s="2"/>
      <c r="F30" s="132"/>
      <c r="G30" s="2"/>
      <c r="H30" s="132"/>
      <c r="I30" s="2"/>
      <c r="U3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2"/>
  <sheetViews>
    <sheetView zoomScale="70" zoomScaleNormal="70" workbookViewId="0">
      <selection activeCell="A2" sqref="A2:A3"/>
    </sheetView>
  </sheetViews>
  <sheetFormatPr defaultColWidth="9.140625" defaultRowHeight="12.75" outlineLevelRow="1" outlineLevelCol="1" x14ac:dyDescent="0.2"/>
  <cols>
    <col min="1" max="1" width="15.140625" style="2" customWidth="1"/>
    <col min="2" max="2" width="5.28515625" style="2" bestFit="1" customWidth="1"/>
    <col min="3" max="3" width="59" style="2" bestFit="1" customWidth="1"/>
    <col min="4" max="4" width="63.140625" style="2" customWidth="1" outlineLevel="1"/>
    <col min="5" max="5" width="6.140625" style="2" customWidth="1"/>
    <col min="6" max="6" width="17" style="2" customWidth="1"/>
    <col min="7" max="7" width="4.7109375" style="2" customWidth="1"/>
    <col min="8" max="8" width="17" style="2" customWidth="1"/>
    <col min="9" max="9" width="12.7109375" style="2" customWidth="1"/>
    <col min="10" max="10" width="15.28515625" style="4" customWidth="1"/>
    <col min="11" max="11" width="13.28515625" style="4" customWidth="1"/>
    <col min="12" max="12" width="13" style="4" customWidth="1"/>
    <col min="13" max="13" width="12.7109375" style="4" bestFit="1" customWidth="1"/>
    <col min="14" max="14" width="11.5703125" style="4" bestFit="1" customWidth="1"/>
    <col min="15" max="15" width="10.7109375" style="4" bestFit="1" customWidth="1"/>
    <col min="16" max="16" width="18.42578125" style="4" customWidth="1"/>
    <col min="17" max="17" width="11.5703125" style="4" bestFit="1" customWidth="1"/>
    <col min="18" max="18" width="13.42578125" style="4" bestFit="1" customWidth="1"/>
    <col min="19" max="19" width="10" style="4" bestFit="1" customWidth="1"/>
    <col min="20" max="20" width="13.42578125" style="4" bestFit="1" customWidth="1"/>
    <col min="21" max="21" width="11.7109375" style="2" bestFit="1" customWidth="1"/>
    <col min="22" max="22" width="11.5703125" style="2" bestFit="1" customWidth="1"/>
    <col min="23" max="24" width="9.140625" style="2"/>
    <col min="25" max="25" width="12.7109375" style="2" bestFit="1" customWidth="1"/>
    <col min="26" max="26" width="12.28515625" style="2" bestFit="1" customWidth="1"/>
    <col min="27" max="27" width="11.7109375" style="2" bestFit="1" customWidth="1"/>
    <col min="28" max="28" width="12.85546875" style="2" bestFit="1" customWidth="1"/>
    <col min="29" max="29" width="18.28515625" style="2" bestFit="1" customWidth="1"/>
    <col min="30" max="30" width="11.28515625" style="2" customWidth="1"/>
    <col min="31" max="33" width="9.140625" style="2"/>
    <col min="34" max="36" width="11.7109375" style="2" bestFit="1" customWidth="1"/>
    <col min="37" max="37" width="11.5703125" style="2" customWidth="1"/>
    <col min="38" max="52" width="9.140625" style="2"/>
    <col min="53" max="53" width="11.85546875" style="2" bestFit="1" customWidth="1"/>
    <col min="54" max="16384" width="9.140625" style="2"/>
  </cols>
  <sheetData>
    <row r="1" spans="1:21" ht="13.15" x14ac:dyDescent="0.25">
      <c r="A1" s="1" t="s">
        <v>0</v>
      </c>
      <c r="F1" s="3" t="s">
        <v>1</v>
      </c>
      <c r="G1" s="3" t="s">
        <v>2</v>
      </c>
      <c r="H1" s="3" t="s">
        <v>1</v>
      </c>
    </row>
    <row r="2" spans="1:21" ht="13.15" x14ac:dyDescent="0.25">
      <c r="A2" s="1" t="s">
        <v>332</v>
      </c>
      <c r="L2" s="5"/>
      <c r="M2" s="5"/>
      <c r="N2" s="5"/>
      <c r="O2" s="5"/>
      <c r="P2" s="5"/>
      <c r="Q2" s="5"/>
    </row>
    <row r="3" spans="1:21" ht="13.15" x14ac:dyDescent="0.25">
      <c r="A3" s="6">
        <v>43555</v>
      </c>
      <c r="L3" s="5"/>
      <c r="M3" s="5"/>
      <c r="N3" s="5"/>
      <c r="O3" s="5"/>
      <c r="P3" s="5"/>
      <c r="Q3" s="5"/>
    </row>
    <row r="4" spans="1:21" ht="13.15" x14ac:dyDescent="0.25">
      <c r="A4" s="1" t="s">
        <v>3</v>
      </c>
      <c r="L4" s="5"/>
      <c r="M4" s="5"/>
      <c r="N4" s="5"/>
      <c r="O4" s="5"/>
      <c r="P4" s="5"/>
      <c r="Q4" s="5"/>
    </row>
    <row r="5" spans="1:21" ht="13.15" x14ac:dyDescent="0.25">
      <c r="L5" s="5"/>
      <c r="M5" s="5"/>
      <c r="N5" s="5"/>
      <c r="O5" s="5"/>
      <c r="P5" s="5"/>
      <c r="Q5" s="5"/>
    </row>
    <row r="9" spans="1:21" s="4" customFormat="1" ht="13.15" x14ac:dyDescent="0.25">
      <c r="A9" s="2"/>
      <c r="B9" s="7" t="s">
        <v>54</v>
      </c>
      <c r="C9" s="2"/>
      <c r="D9" s="2"/>
      <c r="E9" s="37"/>
      <c r="F9" s="2"/>
      <c r="G9" s="2"/>
      <c r="H9" s="2"/>
      <c r="I9" s="2"/>
      <c r="J9" s="2"/>
      <c r="K9" s="2"/>
      <c r="L9" s="2"/>
      <c r="M9" s="2"/>
      <c r="U9" s="2"/>
    </row>
    <row r="10" spans="1:21" s="4" customFormat="1" ht="13.5" thickBot="1" x14ac:dyDescent="0.25">
      <c r="A10" s="2"/>
      <c r="B10" s="2"/>
      <c r="C10" s="8" t="s">
        <v>6</v>
      </c>
      <c r="D10" s="8" t="s">
        <v>7</v>
      </c>
      <c r="E10" s="9" t="s">
        <v>8</v>
      </c>
      <c r="F10" s="42" t="s">
        <v>55</v>
      </c>
      <c r="G10" s="43"/>
      <c r="H10" s="42" t="s">
        <v>56</v>
      </c>
      <c r="I10" s="2"/>
      <c r="J10" s="2"/>
      <c r="K10" s="2"/>
      <c r="L10" s="2"/>
      <c r="M10" s="2"/>
      <c r="P10" s="44"/>
      <c r="R10" s="44"/>
      <c r="U10" s="2"/>
    </row>
    <row r="11" spans="1:21" s="4" customFormat="1" ht="13.15" x14ac:dyDescent="0.25">
      <c r="A11" s="2"/>
      <c r="B11" s="2"/>
      <c r="C11" s="14" t="s">
        <v>11</v>
      </c>
      <c r="D11" s="14"/>
      <c r="E11" s="45"/>
      <c r="F11" s="27"/>
      <c r="G11" s="27"/>
      <c r="H11" s="27"/>
      <c r="I11" s="2"/>
      <c r="J11" s="2"/>
      <c r="K11" s="2"/>
      <c r="L11" s="2"/>
      <c r="M11" s="2"/>
      <c r="P11" s="46"/>
      <c r="R11" s="46"/>
      <c r="U11" s="2"/>
    </row>
    <row r="12" spans="1:21" s="4" customFormat="1" x14ac:dyDescent="0.2">
      <c r="A12" s="2"/>
      <c r="B12" s="2"/>
      <c r="C12" s="27" t="s">
        <v>57</v>
      </c>
      <c r="D12" s="27" t="s">
        <v>58</v>
      </c>
      <c r="E12" s="45"/>
      <c r="F12" s="16"/>
      <c r="G12" s="16"/>
      <c r="H12" s="16"/>
      <c r="I12" s="2"/>
      <c r="J12" s="2"/>
      <c r="K12" s="2"/>
      <c r="L12" s="2"/>
      <c r="M12" s="2"/>
      <c r="P12" s="18"/>
      <c r="R12" s="18"/>
      <c r="U12" s="2"/>
    </row>
    <row r="13" spans="1:21" x14ac:dyDescent="0.2">
      <c r="C13" s="27" t="s">
        <v>59</v>
      </c>
      <c r="D13" s="27" t="s">
        <v>60</v>
      </c>
      <c r="E13" s="45"/>
      <c r="F13" s="16"/>
      <c r="G13" s="16"/>
      <c r="H13" s="16"/>
      <c r="J13" s="2"/>
      <c r="K13" s="2"/>
      <c r="L13" s="2"/>
      <c r="M13" s="2"/>
      <c r="P13" s="18"/>
      <c r="R13" s="18"/>
    </row>
    <row r="14" spans="1:21" x14ac:dyDescent="0.2">
      <c r="C14" s="14" t="s">
        <v>61</v>
      </c>
      <c r="D14" s="14" t="s">
        <v>62</v>
      </c>
      <c r="E14" s="19">
        <v>12</v>
      </c>
      <c r="F14" s="20">
        <v>52632793</v>
      </c>
      <c r="G14" s="20"/>
      <c r="H14" s="20">
        <v>53074117</v>
      </c>
      <c r="J14" s="2"/>
      <c r="K14" s="2"/>
      <c r="L14" s="2"/>
      <c r="M14" s="2"/>
      <c r="P14" s="22"/>
      <c r="Q14" s="23"/>
      <c r="R14" s="22"/>
      <c r="S14" s="23"/>
      <c r="U14" s="47"/>
    </row>
    <row r="15" spans="1:21" x14ac:dyDescent="0.2">
      <c r="C15" s="14" t="s">
        <v>63</v>
      </c>
      <c r="D15" s="14" t="s">
        <v>64</v>
      </c>
      <c r="E15" s="19">
        <v>10</v>
      </c>
      <c r="F15" s="20">
        <v>4965629</v>
      </c>
      <c r="G15" s="20"/>
      <c r="H15" s="20">
        <v>4847994</v>
      </c>
      <c r="J15" s="2"/>
      <c r="K15" s="2"/>
      <c r="L15" s="2"/>
      <c r="M15" s="2"/>
      <c r="P15" s="22"/>
      <c r="Q15" s="23"/>
      <c r="R15" s="22"/>
      <c r="S15" s="23"/>
      <c r="U15" s="47"/>
    </row>
    <row r="16" spans="1:21" x14ac:dyDescent="0.2">
      <c r="C16" s="14" t="s">
        <v>65</v>
      </c>
      <c r="D16" s="14" t="s">
        <v>66</v>
      </c>
      <c r="E16" s="19">
        <v>11</v>
      </c>
      <c r="F16" s="20">
        <v>9887323</v>
      </c>
      <c r="G16" s="20"/>
      <c r="H16" s="20">
        <v>9940108</v>
      </c>
      <c r="J16" s="2"/>
      <c r="K16" s="2"/>
      <c r="L16" s="2"/>
      <c r="M16" s="2"/>
      <c r="P16" s="22"/>
      <c r="Q16" s="23"/>
      <c r="R16" s="22"/>
      <c r="S16" s="23"/>
    </row>
    <row r="17" spans="1:21" x14ac:dyDescent="0.2">
      <c r="C17" s="14" t="s">
        <v>67</v>
      </c>
      <c r="D17" s="14" t="s">
        <v>68</v>
      </c>
      <c r="E17" s="19"/>
      <c r="F17" s="20">
        <v>171520</v>
      </c>
      <c r="G17" s="20"/>
      <c r="H17" s="20">
        <v>171520</v>
      </c>
      <c r="J17" s="2"/>
      <c r="K17" s="2"/>
      <c r="L17" s="2"/>
      <c r="M17" s="2"/>
      <c r="P17" s="22"/>
      <c r="Q17" s="23"/>
      <c r="R17" s="22"/>
      <c r="S17" s="23"/>
    </row>
    <row r="18" spans="1:21" ht="13.15" hidden="1" outlineLevel="1" x14ac:dyDescent="0.25">
      <c r="C18" s="14"/>
      <c r="D18" s="14" t="s">
        <v>69</v>
      </c>
      <c r="E18" s="19"/>
      <c r="F18" s="20">
        <v>0</v>
      </c>
      <c r="G18" s="20"/>
      <c r="H18" s="20"/>
      <c r="J18" s="2"/>
      <c r="K18" s="2"/>
      <c r="L18" s="2"/>
      <c r="M18" s="2"/>
      <c r="P18" s="22"/>
      <c r="Q18" s="23"/>
      <c r="R18" s="22"/>
      <c r="S18" s="23"/>
    </row>
    <row r="19" spans="1:21" collapsed="1" x14ac:dyDescent="0.2">
      <c r="C19" s="14" t="s">
        <v>70</v>
      </c>
      <c r="D19" s="14" t="s">
        <v>71</v>
      </c>
      <c r="E19" s="19">
        <v>12</v>
      </c>
      <c r="F19" s="20">
        <v>14249312</v>
      </c>
      <c r="G19" s="20"/>
      <c r="H19" s="20">
        <v>5982545</v>
      </c>
      <c r="J19" s="2"/>
      <c r="K19" s="2"/>
      <c r="L19" s="2"/>
      <c r="M19" s="2"/>
      <c r="P19" s="22"/>
      <c r="Q19" s="23"/>
      <c r="R19" s="22"/>
      <c r="S19" s="23"/>
    </row>
    <row r="20" spans="1:21" x14ac:dyDescent="0.2">
      <c r="C20" s="14" t="s">
        <v>72</v>
      </c>
      <c r="D20" s="14" t="s">
        <v>73</v>
      </c>
      <c r="E20" s="19"/>
      <c r="F20" s="20">
        <v>69658</v>
      </c>
      <c r="G20" s="20"/>
      <c r="H20" s="20">
        <v>69658</v>
      </c>
      <c r="I20" s="47">
        <f>F20-H20</f>
        <v>0</v>
      </c>
      <c r="J20" s="47"/>
      <c r="K20" s="2"/>
      <c r="L20" s="2"/>
      <c r="M20" s="2"/>
      <c r="N20" s="5"/>
      <c r="P20" s="22"/>
      <c r="Q20" s="23"/>
      <c r="R20" s="22"/>
      <c r="S20" s="23"/>
      <c r="U20" s="47"/>
    </row>
    <row r="21" spans="1:21" ht="13.15" hidden="1" outlineLevel="1" x14ac:dyDescent="0.25">
      <c r="C21" s="14" t="s">
        <v>74</v>
      </c>
      <c r="D21" s="14" t="s">
        <v>75</v>
      </c>
      <c r="E21" s="19"/>
      <c r="F21" s="20">
        <v>0</v>
      </c>
      <c r="G21" s="20"/>
      <c r="H21" s="20"/>
      <c r="J21" s="2"/>
      <c r="K21" s="2"/>
      <c r="L21" s="2"/>
      <c r="M21" s="2"/>
      <c r="P21" s="22"/>
      <c r="Q21" s="23"/>
      <c r="R21" s="22"/>
      <c r="S21" s="23"/>
    </row>
    <row r="22" spans="1:21" collapsed="1" x14ac:dyDescent="0.2">
      <c r="C22" s="14" t="s">
        <v>76</v>
      </c>
      <c r="D22" s="14" t="s">
        <v>77</v>
      </c>
      <c r="E22" s="19">
        <v>13</v>
      </c>
      <c r="F22" s="20">
        <v>523530</v>
      </c>
      <c r="G22" s="20"/>
      <c r="H22" s="20">
        <v>493270</v>
      </c>
      <c r="J22" s="2"/>
      <c r="K22" s="2"/>
      <c r="L22" s="2"/>
      <c r="M22" s="2"/>
      <c r="N22" s="5"/>
      <c r="P22" s="22"/>
      <c r="Q22" s="23"/>
      <c r="R22" s="22"/>
      <c r="S22" s="23"/>
    </row>
    <row r="23" spans="1:21" ht="13.5" thickBot="1" x14ac:dyDescent="0.25">
      <c r="C23" s="24" t="s">
        <v>78</v>
      </c>
      <c r="D23" s="24" t="s">
        <v>79</v>
      </c>
      <c r="E23" s="48"/>
      <c r="F23" s="26">
        <v>31270</v>
      </c>
      <c r="G23" s="22"/>
      <c r="H23" s="26">
        <v>24296</v>
      </c>
      <c r="J23" s="2"/>
      <c r="K23" s="2"/>
      <c r="L23" s="2"/>
      <c r="M23" s="2"/>
      <c r="P23" s="22"/>
      <c r="Q23" s="23"/>
      <c r="R23" s="22"/>
      <c r="S23" s="23"/>
    </row>
    <row r="24" spans="1:21" ht="13.5" thickBot="1" x14ac:dyDescent="0.25">
      <c r="C24" s="49" t="s">
        <v>80</v>
      </c>
      <c r="D24" s="49" t="s">
        <v>81</v>
      </c>
      <c r="E24" s="48"/>
      <c r="F24" s="26">
        <f>SUM(F14:F23)</f>
        <v>82531035</v>
      </c>
      <c r="G24" s="22"/>
      <c r="H24" s="26">
        <f>SUM(H14:H23)</f>
        <v>74603508</v>
      </c>
      <c r="J24" s="2"/>
      <c r="K24" s="2"/>
      <c r="L24" s="2"/>
      <c r="M24" s="2"/>
      <c r="P24" s="22"/>
      <c r="Q24" s="23"/>
      <c r="R24" s="22"/>
      <c r="S24" s="23"/>
    </row>
    <row r="25" spans="1:21" ht="13.15" x14ac:dyDescent="0.25">
      <c r="C25" s="27" t="s">
        <v>82</v>
      </c>
      <c r="D25" s="50"/>
      <c r="E25" s="45"/>
      <c r="F25" s="20"/>
      <c r="G25" s="20"/>
      <c r="H25" s="20"/>
      <c r="J25" s="2"/>
      <c r="K25" s="2"/>
      <c r="L25" s="2"/>
      <c r="M25" s="2"/>
      <c r="P25" s="22"/>
      <c r="Q25" s="23"/>
      <c r="R25" s="22"/>
      <c r="S25" s="23"/>
    </row>
    <row r="26" spans="1:21" x14ac:dyDescent="0.2">
      <c r="C26" s="14" t="s">
        <v>83</v>
      </c>
      <c r="D26" s="14" t="s">
        <v>84</v>
      </c>
      <c r="E26" s="19">
        <v>14</v>
      </c>
      <c r="F26" s="20">
        <v>15435739</v>
      </c>
      <c r="G26" s="20"/>
      <c r="H26" s="20">
        <v>16044076</v>
      </c>
      <c r="J26" s="2"/>
      <c r="K26" s="2"/>
      <c r="L26" s="2"/>
      <c r="M26" s="2"/>
      <c r="P26" s="22"/>
      <c r="Q26" s="23"/>
      <c r="R26" s="22"/>
      <c r="S26" s="23"/>
    </row>
    <row r="27" spans="1:21" x14ac:dyDescent="0.2">
      <c r="C27" s="14" t="s">
        <v>85</v>
      </c>
      <c r="D27" s="14" t="s">
        <v>86</v>
      </c>
      <c r="E27" s="19">
        <v>15</v>
      </c>
      <c r="F27" s="20">
        <v>731900</v>
      </c>
      <c r="G27" s="20"/>
      <c r="H27" s="20">
        <v>727373</v>
      </c>
      <c r="J27" s="2"/>
      <c r="K27" s="2"/>
      <c r="L27" s="2"/>
      <c r="M27" s="2"/>
      <c r="N27" s="5"/>
      <c r="P27" s="22"/>
      <c r="Q27" s="23"/>
      <c r="R27" s="22"/>
      <c r="S27" s="23"/>
    </row>
    <row r="28" spans="1:21" ht="13.15" hidden="1" outlineLevel="1" x14ac:dyDescent="0.25">
      <c r="C28" s="14" t="s">
        <v>87</v>
      </c>
      <c r="D28" s="14" t="s">
        <v>88</v>
      </c>
      <c r="E28" s="19">
        <v>24</v>
      </c>
      <c r="F28" s="20"/>
      <c r="G28" s="20"/>
      <c r="H28" s="20"/>
      <c r="J28" s="47"/>
      <c r="K28" s="47"/>
      <c r="L28" s="47"/>
      <c r="M28" s="2"/>
      <c r="P28" s="22"/>
      <c r="Q28" s="23"/>
      <c r="R28" s="22"/>
      <c r="S28" s="23"/>
    </row>
    <row r="29" spans="1:21" s="4" customFormat="1" collapsed="1" x14ac:dyDescent="0.2">
      <c r="A29" s="2"/>
      <c r="B29" s="2"/>
      <c r="C29" s="14" t="s">
        <v>89</v>
      </c>
      <c r="D29" s="14" t="s">
        <v>90</v>
      </c>
      <c r="E29" s="19">
        <v>16</v>
      </c>
      <c r="F29" s="20">
        <v>946612</v>
      </c>
      <c r="G29" s="20"/>
      <c r="H29" s="20">
        <v>373999</v>
      </c>
      <c r="I29" s="2"/>
      <c r="J29" s="2"/>
      <c r="K29" s="2"/>
      <c r="L29" s="2"/>
      <c r="M29" s="2"/>
      <c r="N29" s="5"/>
      <c r="P29" s="22"/>
      <c r="Q29" s="23"/>
      <c r="R29" s="22"/>
      <c r="S29" s="23"/>
      <c r="U29" s="2"/>
    </row>
    <row r="30" spans="1:21" s="4" customFormat="1" x14ac:dyDescent="0.2">
      <c r="A30" s="2"/>
      <c r="B30" s="2"/>
      <c r="C30" s="14" t="s">
        <v>91</v>
      </c>
      <c r="D30" s="14" t="s">
        <v>92</v>
      </c>
      <c r="E30" s="19"/>
      <c r="F30" s="20">
        <v>1559951</v>
      </c>
      <c r="G30" s="20"/>
      <c r="H30" s="20">
        <v>939325</v>
      </c>
      <c r="I30" s="2"/>
      <c r="J30" s="2"/>
      <c r="K30" s="2"/>
      <c r="L30" s="2"/>
      <c r="M30" s="2"/>
      <c r="P30" s="22"/>
      <c r="Q30" s="23"/>
      <c r="R30" s="22"/>
      <c r="S30" s="23"/>
      <c r="U30" s="2"/>
    </row>
    <row r="31" spans="1:21" s="4" customFormat="1" x14ac:dyDescent="0.2">
      <c r="A31" s="2"/>
      <c r="B31" s="2"/>
      <c r="C31" s="14" t="s">
        <v>93</v>
      </c>
      <c r="D31" s="14" t="s">
        <v>94</v>
      </c>
      <c r="E31" s="19">
        <v>20</v>
      </c>
      <c r="F31" s="20">
        <v>5274647</v>
      </c>
      <c r="G31" s="20"/>
      <c r="H31" s="20">
        <v>4371065</v>
      </c>
      <c r="I31" s="2"/>
      <c r="J31" s="2"/>
      <c r="K31" s="2"/>
      <c r="L31" s="2"/>
      <c r="M31" s="2"/>
      <c r="P31" s="22"/>
      <c r="Q31" s="23"/>
      <c r="R31" s="22"/>
      <c r="S31" s="23"/>
      <c r="U31" s="2"/>
    </row>
    <row r="32" spans="1:21" s="4" customFormat="1" x14ac:dyDescent="0.2">
      <c r="A32" s="2"/>
      <c r="B32" s="2"/>
      <c r="C32" s="14" t="s">
        <v>95</v>
      </c>
      <c r="D32" s="14" t="s">
        <v>96</v>
      </c>
      <c r="E32" s="19"/>
      <c r="F32" s="20">
        <v>44489</v>
      </c>
      <c r="G32" s="20"/>
      <c r="H32" s="20">
        <v>80340</v>
      </c>
      <c r="I32" s="2"/>
      <c r="J32" s="2"/>
      <c r="K32" s="2"/>
      <c r="L32" s="2"/>
      <c r="M32" s="2"/>
      <c r="P32" s="22"/>
      <c r="Q32" s="23"/>
      <c r="R32" s="22"/>
      <c r="S32" s="23"/>
      <c r="U32" s="2"/>
    </row>
    <row r="33" spans="1:21" s="4" customFormat="1" ht="13.5" thickBot="1" x14ac:dyDescent="0.25">
      <c r="A33" s="2"/>
      <c r="B33" s="2"/>
      <c r="C33" s="24" t="s">
        <v>97</v>
      </c>
      <c r="D33" s="24" t="s">
        <v>98</v>
      </c>
      <c r="E33" s="9">
        <v>17</v>
      </c>
      <c r="F33" s="26">
        <v>5515291</v>
      </c>
      <c r="G33" s="20"/>
      <c r="H33" s="26">
        <v>4356302</v>
      </c>
      <c r="I33" s="2"/>
      <c r="J33" s="2"/>
      <c r="K33" s="2"/>
      <c r="L33" s="2"/>
      <c r="M33" s="2"/>
      <c r="P33" s="22"/>
      <c r="Q33" s="23"/>
      <c r="R33" s="22"/>
      <c r="S33" s="23"/>
      <c r="U33" s="2"/>
    </row>
    <row r="34" spans="1:21" s="4" customFormat="1" ht="13.5" thickBot="1" x14ac:dyDescent="0.25">
      <c r="A34" s="2"/>
      <c r="B34" s="2"/>
      <c r="C34" s="49" t="s">
        <v>99</v>
      </c>
      <c r="D34" s="49" t="s">
        <v>100</v>
      </c>
      <c r="E34" s="48"/>
      <c r="F34" s="26">
        <f>SUM(F26:F33)</f>
        <v>29508629</v>
      </c>
      <c r="G34" s="20"/>
      <c r="H34" s="26">
        <f>SUM(H26:H33)</f>
        <v>26892480</v>
      </c>
      <c r="I34" s="2"/>
      <c r="J34" s="2"/>
      <c r="K34" s="2"/>
      <c r="L34" s="2"/>
      <c r="M34" s="2"/>
      <c r="P34" s="22"/>
      <c r="Q34" s="23"/>
      <c r="R34" s="22"/>
      <c r="S34" s="23"/>
      <c r="U34" s="2"/>
    </row>
    <row r="35" spans="1:21" s="4" customFormat="1" ht="13.9" thickBot="1" x14ac:dyDescent="0.3">
      <c r="A35" s="2"/>
      <c r="B35" s="2"/>
      <c r="C35" s="14"/>
      <c r="D35" s="14"/>
      <c r="E35" s="48"/>
      <c r="F35" s="20"/>
      <c r="G35" s="20"/>
      <c r="H35" s="20"/>
      <c r="I35" s="2"/>
      <c r="J35" s="2"/>
      <c r="K35" s="2"/>
      <c r="L35" s="2"/>
      <c r="M35" s="2"/>
      <c r="P35" s="22"/>
      <c r="Q35" s="23"/>
      <c r="R35" s="22"/>
      <c r="S35" s="23"/>
      <c r="U35" s="2"/>
    </row>
    <row r="36" spans="1:21" s="4" customFormat="1" ht="13.5" thickBot="1" x14ac:dyDescent="0.25">
      <c r="A36" s="2"/>
      <c r="B36" s="2"/>
      <c r="C36" s="51" t="s">
        <v>101</v>
      </c>
      <c r="D36" s="51" t="s">
        <v>102</v>
      </c>
      <c r="E36" s="52"/>
      <c r="F36" s="53">
        <f>F34+F24</f>
        <v>112039664</v>
      </c>
      <c r="G36" s="20"/>
      <c r="H36" s="53">
        <f>H34+H24</f>
        <v>101495988</v>
      </c>
      <c r="I36" s="2"/>
      <c r="J36" s="2"/>
      <c r="K36" s="2"/>
      <c r="L36" s="2"/>
      <c r="M36" s="2"/>
      <c r="P36" s="22"/>
      <c r="Q36" s="23"/>
      <c r="R36" s="22"/>
      <c r="S36" s="23"/>
      <c r="U36" s="2"/>
    </row>
    <row r="37" spans="1:21" s="4" customFormat="1" ht="13.5" thickTop="1" x14ac:dyDescent="0.2">
      <c r="A37" s="2"/>
      <c r="B37" s="2"/>
      <c r="C37" s="2"/>
      <c r="D37" s="2"/>
      <c r="E37" s="54"/>
      <c r="F37" s="47"/>
      <c r="G37" s="20"/>
      <c r="H37" s="47"/>
      <c r="I37" s="2"/>
      <c r="J37" s="2"/>
      <c r="K37" s="2"/>
      <c r="L37" s="2"/>
      <c r="M37" s="2"/>
      <c r="P37" s="5"/>
      <c r="R37" s="5"/>
      <c r="S37" s="23"/>
      <c r="U37" s="2"/>
    </row>
    <row r="38" spans="1:21" s="4" customFormat="1" x14ac:dyDescent="0.2">
      <c r="A38" s="2"/>
      <c r="B38" s="2"/>
      <c r="C38" s="2"/>
      <c r="D38" s="2"/>
      <c r="E38" s="54"/>
      <c r="F38" s="2"/>
      <c r="G38" s="2"/>
      <c r="H38" s="2"/>
      <c r="I38" s="2"/>
      <c r="J38" s="2"/>
      <c r="K38" s="2"/>
      <c r="L38" s="2"/>
      <c r="M38" s="2"/>
      <c r="S38" s="23"/>
      <c r="U38" s="2"/>
    </row>
    <row r="39" spans="1:21" s="4" customFormat="1" ht="13.5" thickBot="1" x14ac:dyDescent="0.25">
      <c r="A39" s="2"/>
      <c r="B39" s="2"/>
      <c r="C39" s="8" t="s">
        <v>6</v>
      </c>
      <c r="D39" s="8" t="s">
        <v>7</v>
      </c>
      <c r="E39" s="9" t="s">
        <v>8</v>
      </c>
      <c r="F39" s="42" t="s">
        <v>55</v>
      </c>
      <c r="G39" s="11"/>
      <c r="H39" s="42" t="s">
        <v>56</v>
      </c>
      <c r="I39" s="2"/>
      <c r="J39" s="2"/>
      <c r="K39" s="2"/>
      <c r="L39" s="2"/>
      <c r="M39" s="2"/>
      <c r="P39" s="44"/>
      <c r="R39" s="44"/>
      <c r="S39" s="23"/>
      <c r="U39" s="2"/>
    </row>
    <row r="40" spans="1:21" s="4" customFormat="1" x14ac:dyDescent="0.2">
      <c r="A40" s="2"/>
      <c r="B40" s="2"/>
      <c r="C40" s="14" t="s">
        <v>11</v>
      </c>
      <c r="D40" s="14"/>
      <c r="E40" s="45"/>
      <c r="F40" s="16"/>
      <c r="G40" s="16"/>
      <c r="H40" s="16"/>
      <c r="I40" s="2"/>
      <c r="J40" s="2"/>
      <c r="K40" s="2"/>
      <c r="L40" s="2"/>
      <c r="M40" s="2"/>
      <c r="P40" s="18"/>
      <c r="R40" s="18"/>
      <c r="S40" s="23"/>
      <c r="U40" s="2"/>
    </row>
    <row r="41" spans="1:21" s="4" customFormat="1" x14ac:dyDescent="0.2">
      <c r="A41" s="2"/>
      <c r="B41" s="2"/>
      <c r="C41" s="27" t="s">
        <v>103</v>
      </c>
      <c r="D41" s="27" t="s">
        <v>104</v>
      </c>
      <c r="E41" s="45"/>
      <c r="F41" s="16"/>
      <c r="G41" s="16"/>
      <c r="H41" s="16"/>
      <c r="I41" s="2"/>
      <c r="J41" s="2"/>
      <c r="K41" s="2"/>
      <c r="L41" s="2"/>
      <c r="M41" s="2"/>
      <c r="P41" s="18"/>
      <c r="R41" s="18"/>
      <c r="S41" s="23"/>
      <c r="U41" s="2"/>
    </row>
    <row r="42" spans="1:21" s="4" customFormat="1" x14ac:dyDescent="0.2">
      <c r="A42" s="2"/>
      <c r="B42" s="2"/>
      <c r="C42" s="27" t="s">
        <v>105</v>
      </c>
      <c r="D42" s="27" t="s">
        <v>106</v>
      </c>
      <c r="E42" s="45"/>
      <c r="F42" s="16"/>
      <c r="G42" s="16"/>
      <c r="H42" s="16"/>
      <c r="I42" s="2"/>
      <c r="J42" s="2"/>
      <c r="K42" s="2"/>
      <c r="L42" s="2"/>
      <c r="M42" s="2"/>
      <c r="P42" s="18"/>
      <c r="R42" s="18"/>
      <c r="S42" s="23"/>
      <c r="U42" s="2"/>
    </row>
    <row r="43" spans="1:21" s="4" customFormat="1" x14ac:dyDescent="0.2">
      <c r="A43" s="2"/>
      <c r="B43" s="2"/>
      <c r="C43" s="14" t="s">
        <v>107</v>
      </c>
      <c r="D43" s="14" t="s">
        <v>108</v>
      </c>
      <c r="E43" s="19">
        <v>18</v>
      </c>
      <c r="F43" s="20">
        <v>27114488</v>
      </c>
      <c r="G43" s="20"/>
      <c r="H43" s="20">
        <v>27114488</v>
      </c>
      <c r="I43" s="2"/>
      <c r="J43" s="2"/>
      <c r="K43" s="2"/>
      <c r="L43" s="2"/>
      <c r="M43" s="2"/>
      <c r="P43" s="22"/>
      <c r="Q43" s="23"/>
      <c r="R43" s="22"/>
      <c r="S43" s="23"/>
      <c r="U43" s="2"/>
    </row>
    <row r="44" spans="1:21" s="4" customFormat="1" x14ac:dyDescent="0.2">
      <c r="A44" s="2"/>
      <c r="B44" s="2"/>
      <c r="C44" s="14" t="s">
        <v>109</v>
      </c>
      <c r="D44" s="14" t="s">
        <v>110</v>
      </c>
      <c r="E44" s="19"/>
      <c r="F44" s="20">
        <v>5770063</v>
      </c>
      <c r="G44" s="20"/>
      <c r="H44" s="20">
        <v>5770063</v>
      </c>
      <c r="I44" s="2"/>
      <c r="J44" s="2"/>
      <c r="K44" s="2"/>
      <c r="L44" s="2"/>
      <c r="M44" s="2"/>
      <c r="P44" s="22"/>
      <c r="Q44" s="23"/>
      <c r="R44" s="22"/>
      <c r="S44" s="23"/>
      <c r="U44" s="2"/>
    </row>
    <row r="45" spans="1:21" s="4" customFormat="1" x14ac:dyDescent="0.2">
      <c r="A45" s="2"/>
      <c r="B45" s="2"/>
      <c r="C45" s="14" t="s">
        <v>111</v>
      </c>
      <c r="D45" s="14" t="s">
        <v>112</v>
      </c>
      <c r="E45" s="19"/>
      <c r="F45" s="20">
        <v>-24150</v>
      </c>
      <c r="G45" s="20"/>
      <c r="H45" s="20">
        <v>-24150</v>
      </c>
      <c r="I45" s="2"/>
      <c r="J45" s="2"/>
      <c r="K45" s="2"/>
      <c r="L45" s="2"/>
      <c r="M45" s="2"/>
      <c r="P45" s="22"/>
      <c r="Q45" s="23"/>
      <c r="R45" s="22"/>
      <c r="S45" s="23"/>
      <c r="U45" s="2"/>
    </row>
    <row r="46" spans="1:21" s="4" customFormat="1" ht="13.5" thickBot="1" x14ac:dyDescent="0.25">
      <c r="A46" s="2"/>
      <c r="B46" s="2"/>
      <c r="C46" s="24" t="s">
        <v>113</v>
      </c>
      <c r="D46" s="24" t="s">
        <v>114</v>
      </c>
      <c r="E46" s="25"/>
      <c r="F46" s="26">
        <v>342328</v>
      </c>
      <c r="G46" s="22"/>
      <c r="H46" s="26">
        <v>-5322002</v>
      </c>
      <c r="I46" s="2"/>
      <c r="J46" s="2"/>
      <c r="K46" s="2"/>
      <c r="L46" s="2"/>
      <c r="M46" s="2"/>
      <c r="N46" s="5"/>
      <c r="P46" s="22"/>
      <c r="Q46" s="23"/>
      <c r="R46" s="22"/>
      <c r="S46" s="23"/>
      <c r="U46" s="2"/>
    </row>
    <row r="47" spans="1:21" s="4" customFormat="1" x14ac:dyDescent="0.2">
      <c r="A47" s="2"/>
      <c r="B47" s="2"/>
      <c r="C47" s="27" t="s">
        <v>115</v>
      </c>
      <c r="D47" s="27" t="s">
        <v>116</v>
      </c>
      <c r="E47" s="19"/>
      <c r="F47" s="20">
        <f>SUM(F43:F46)</f>
        <v>33202729</v>
      </c>
      <c r="G47" s="20"/>
      <c r="H47" s="20">
        <f>SUM(H43:H46)</f>
        <v>27538399</v>
      </c>
      <c r="I47" s="2"/>
      <c r="J47" s="2"/>
      <c r="K47" s="2"/>
      <c r="L47" s="2"/>
      <c r="M47" s="2"/>
      <c r="P47" s="22"/>
      <c r="Q47" s="23"/>
      <c r="R47" s="22"/>
      <c r="S47" s="23"/>
      <c r="U47" s="2"/>
    </row>
    <row r="48" spans="1:21" s="4" customFormat="1" x14ac:dyDescent="0.2">
      <c r="A48" s="2"/>
      <c r="B48" s="2"/>
      <c r="C48" s="14" t="s">
        <v>11</v>
      </c>
      <c r="D48" s="14"/>
      <c r="E48" s="19"/>
      <c r="F48" s="20"/>
      <c r="G48" s="20"/>
      <c r="H48" s="20"/>
      <c r="I48" s="2"/>
      <c r="J48" s="2"/>
      <c r="K48" s="2"/>
      <c r="L48" s="2"/>
      <c r="M48" s="2"/>
      <c r="P48" s="22"/>
      <c r="Q48" s="23"/>
      <c r="R48" s="22"/>
      <c r="S48" s="23"/>
      <c r="U48" s="2"/>
    </row>
    <row r="49" spans="1:21" s="4" customFormat="1" ht="13.5" thickBot="1" x14ac:dyDescent="0.25">
      <c r="A49" s="2"/>
      <c r="B49" s="2"/>
      <c r="C49" s="24" t="s">
        <v>48</v>
      </c>
      <c r="D49" s="24" t="s">
        <v>49</v>
      </c>
      <c r="E49" s="25"/>
      <c r="F49" s="26">
        <v>-4048</v>
      </c>
      <c r="G49" s="22"/>
      <c r="H49" s="26">
        <v>-4027</v>
      </c>
      <c r="I49" s="2"/>
      <c r="J49" s="2"/>
      <c r="K49" s="2"/>
      <c r="L49" s="2"/>
      <c r="M49" s="2"/>
      <c r="N49" s="5"/>
      <c r="P49" s="22"/>
      <c r="Q49" s="23"/>
      <c r="R49" s="22"/>
      <c r="S49" s="23"/>
      <c r="U49" s="2"/>
    </row>
    <row r="50" spans="1:21" s="4" customFormat="1" ht="13.5" thickBot="1" x14ac:dyDescent="0.25">
      <c r="A50" s="2"/>
      <c r="B50" s="2"/>
      <c r="C50" s="49" t="s">
        <v>117</v>
      </c>
      <c r="D50" s="49" t="s">
        <v>118</v>
      </c>
      <c r="E50" s="25"/>
      <c r="F50" s="26">
        <f>SUM(F47:F49)</f>
        <v>33198681</v>
      </c>
      <c r="G50" s="22"/>
      <c r="H50" s="26">
        <f>SUM(H47:H49)</f>
        <v>27534372</v>
      </c>
      <c r="I50" s="2"/>
      <c r="J50" s="2"/>
      <c r="K50" s="2"/>
      <c r="L50" s="2"/>
      <c r="M50" s="2"/>
      <c r="N50" s="5"/>
      <c r="P50" s="22"/>
      <c r="Q50" s="23"/>
      <c r="R50" s="22"/>
      <c r="S50" s="23"/>
      <c r="U50" s="2"/>
    </row>
    <row r="51" spans="1:21" s="4" customFormat="1" x14ac:dyDescent="0.2">
      <c r="A51" s="2"/>
      <c r="B51" s="2"/>
      <c r="C51" s="14" t="s">
        <v>11</v>
      </c>
      <c r="D51" s="14"/>
      <c r="E51" s="19"/>
      <c r="F51" s="20"/>
      <c r="G51" s="20"/>
      <c r="H51" s="20"/>
      <c r="I51" s="2"/>
      <c r="J51" s="2"/>
      <c r="K51" s="2"/>
      <c r="L51" s="2"/>
      <c r="M51" s="2"/>
      <c r="P51" s="22"/>
      <c r="Q51" s="23"/>
      <c r="R51" s="22"/>
      <c r="S51" s="23"/>
      <c r="U51" s="2"/>
    </row>
    <row r="52" spans="1:21" s="4" customFormat="1" x14ac:dyDescent="0.2">
      <c r="A52" s="2"/>
      <c r="B52" s="2"/>
      <c r="C52" s="27" t="s">
        <v>119</v>
      </c>
      <c r="D52" s="27" t="s">
        <v>120</v>
      </c>
      <c r="E52" s="19"/>
      <c r="F52" s="20"/>
      <c r="G52" s="20"/>
      <c r="H52" s="20"/>
      <c r="I52" s="2"/>
      <c r="J52" s="2"/>
      <c r="K52" s="2"/>
      <c r="L52" s="2"/>
      <c r="M52" s="2"/>
      <c r="P52" s="22"/>
      <c r="Q52" s="23"/>
      <c r="R52" s="22"/>
      <c r="S52" s="23"/>
      <c r="U52" s="2"/>
    </row>
    <row r="53" spans="1:21" s="4" customFormat="1" x14ac:dyDescent="0.2">
      <c r="A53" s="2"/>
      <c r="B53" s="2"/>
      <c r="C53" s="14" t="s">
        <v>121</v>
      </c>
      <c r="D53" s="14" t="s">
        <v>122</v>
      </c>
      <c r="E53" s="19">
        <v>19</v>
      </c>
      <c r="F53" s="20">
        <v>42969116</v>
      </c>
      <c r="G53" s="20"/>
      <c r="H53" s="20">
        <v>37862953</v>
      </c>
      <c r="I53" s="2"/>
      <c r="J53" s="2"/>
      <c r="K53" s="2"/>
      <c r="L53" s="2"/>
      <c r="M53" s="2"/>
      <c r="P53" s="22"/>
      <c r="Q53" s="23"/>
      <c r="R53" s="22"/>
      <c r="S53" s="23"/>
      <c r="U53" s="2"/>
    </row>
    <row r="54" spans="1:21" s="4" customFormat="1" x14ac:dyDescent="0.2">
      <c r="A54" s="2"/>
      <c r="B54" s="2"/>
      <c r="C54" s="14" t="s">
        <v>123</v>
      </c>
      <c r="D54" s="14" t="s">
        <v>124</v>
      </c>
      <c r="E54" s="19">
        <v>20</v>
      </c>
      <c r="F54" s="20">
        <v>5419396</v>
      </c>
      <c r="G54" s="20"/>
      <c r="H54" s="20">
        <v>5487625</v>
      </c>
      <c r="I54" s="47"/>
      <c r="J54" s="2"/>
      <c r="K54" s="2"/>
      <c r="L54" s="2"/>
      <c r="M54" s="2"/>
      <c r="P54" s="22"/>
      <c r="Q54" s="23"/>
      <c r="R54" s="22"/>
      <c r="S54" s="23"/>
      <c r="U54" s="2"/>
    </row>
    <row r="55" spans="1:21" s="4" customFormat="1" x14ac:dyDescent="0.2">
      <c r="A55" s="2"/>
      <c r="B55" s="2"/>
      <c r="C55" s="14" t="s">
        <v>125</v>
      </c>
      <c r="D55" s="14" t="s">
        <v>126</v>
      </c>
      <c r="E55" s="19">
        <v>25</v>
      </c>
      <c r="F55" s="20">
        <v>338133</v>
      </c>
      <c r="G55" s="20"/>
      <c r="H55" s="20">
        <v>499995</v>
      </c>
      <c r="I55" s="2"/>
      <c r="J55" s="2"/>
      <c r="K55" s="2"/>
      <c r="L55" s="2"/>
      <c r="M55" s="2"/>
      <c r="P55" s="22"/>
      <c r="Q55" s="23"/>
      <c r="R55" s="22"/>
      <c r="S55" s="23"/>
      <c r="U55" s="2"/>
    </row>
    <row r="56" spans="1:21" s="4" customFormat="1" ht="13.15" hidden="1" outlineLevel="1" x14ac:dyDescent="0.25">
      <c r="A56" s="2"/>
      <c r="B56" s="2"/>
      <c r="C56" s="14" t="s">
        <v>127</v>
      </c>
      <c r="D56" s="14" t="s">
        <v>128</v>
      </c>
      <c r="E56" s="19"/>
      <c r="F56" s="20">
        <v>0</v>
      </c>
      <c r="G56" s="20"/>
      <c r="H56" s="20"/>
      <c r="I56" s="2"/>
      <c r="J56" s="2"/>
      <c r="K56" s="2"/>
      <c r="L56" s="2"/>
      <c r="M56" s="2"/>
      <c r="P56" s="22"/>
      <c r="Q56" s="23"/>
      <c r="R56" s="22"/>
      <c r="S56" s="23"/>
      <c r="U56" s="2"/>
    </row>
    <row r="57" spans="1:21" s="4" customFormat="1" collapsed="1" x14ac:dyDescent="0.2">
      <c r="A57" s="2"/>
      <c r="B57" s="2"/>
      <c r="C57" s="14" t="s">
        <v>129</v>
      </c>
      <c r="D57" s="14" t="s">
        <v>130</v>
      </c>
      <c r="E57" s="19"/>
      <c r="F57" s="20">
        <v>2092</v>
      </c>
      <c r="G57" s="20"/>
      <c r="H57" s="20">
        <v>2092</v>
      </c>
      <c r="I57" s="2"/>
      <c r="J57" s="2"/>
      <c r="K57" s="2"/>
      <c r="L57" s="2"/>
      <c r="M57" s="2"/>
      <c r="P57" s="22"/>
      <c r="Q57" s="23"/>
      <c r="R57" s="22"/>
      <c r="S57" s="23"/>
      <c r="U57" s="2"/>
    </row>
    <row r="58" spans="1:21" s="4" customFormat="1" x14ac:dyDescent="0.2">
      <c r="A58" s="2"/>
      <c r="B58" s="2"/>
      <c r="C58" s="14" t="s">
        <v>131</v>
      </c>
      <c r="D58" s="14" t="s">
        <v>132</v>
      </c>
      <c r="E58" s="19"/>
      <c r="F58" s="20">
        <v>193922</v>
      </c>
      <c r="G58" s="20"/>
      <c r="H58" s="20">
        <v>193922</v>
      </c>
      <c r="I58" s="47">
        <f>F58-H58</f>
        <v>0</v>
      </c>
      <c r="J58" s="2"/>
      <c r="K58" s="2"/>
      <c r="L58" s="2"/>
      <c r="M58" s="2"/>
      <c r="P58" s="22"/>
      <c r="Q58" s="23"/>
      <c r="R58" s="22"/>
      <c r="S58" s="23"/>
      <c r="U58" s="2"/>
    </row>
    <row r="59" spans="1:21" s="4" customFormat="1" x14ac:dyDescent="0.2">
      <c r="A59" s="2"/>
      <c r="B59" s="2"/>
      <c r="C59" s="14" t="s">
        <v>133</v>
      </c>
      <c r="D59" s="14" t="s">
        <v>134</v>
      </c>
      <c r="E59" s="19"/>
      <c r="F59" s="20">
        <v>980368</v>
      </c>
      <c r="G59" s="20"/>
      <c r="H59" s="20">
        <v>980368</v>
      </c>
      <c r="I59" s="2"/>
      <c r="J59" s="2"/>
      <c r="K59" s="2"/>
      <c r="L59" s="2"/>
      <c r="M59" s="2"/>
      <c r="P59" s="22"/>
      <c r="Q59" s="23"/>
      <c r="R59" s="22"/>
      <c r="S59" s="23"/>
      <c r="U59" s="2"/>
    </row>
    <row r="60" spans="1:21" s="4" customFormat="1" x14ac:dyDescent="0.2">
      <c r="A60" s="2"/>
      <c r="B60" s="2"/>
      <c r="C60" s="14" t="s">
        <v>135</v>
      </c>
      <c r="D60" s="14" t="s">
        <v>136</v>
      </c>
      <c r="E60" s="19"/>
      <c r="F60" s="20">
        <v>504623</v>
      </c>
      <c r="G60" s="20"/>
      <c r="H60" s="20">
        <v>525263</v>
      </c>
      <c r="I60" s="2"/>
      <c r="J60" s="2"/>
      <c r="K60" s="2"/>
      <c r="L60" s="2"/>
      <c r="M60" s="2"/>
      <c r="P60" s="22"/>
      <c r="Q60" s="23"/>
      <c r="R60" s="22"/>
      <c r="S60" s="23"/>
      <c r="U60" s="2"/>
    </row>
    <row r="61" spans="1:21" s="4" customFormat="1" ht="13.5" thickBot="1" x14ac:dyDescent="0.25">
      <c r="A61" s="2"/>
      <c r="B61" s="2"/>
      <c r="C61" s="24" t="s">
        <v>137</v>
      </c>
      <c r="D61" s="24" t="s">
        <v>138</v>
      </c>
      <c r="E61" s="25">
        <v>21</v>
      </c>
      <c r="F61" s="26">
        <v>642607</v>
      </c>
      <c r="G61" s="22"/>
      <c r="H61" s="26">
        <v>642607</v>
      </c>
      <c r="I61" s="2"/>
      <c r="J61" s="2"/>
      <c r="K61" s="2"/>
      <c r="L61" s="2"/>
      <c r="M61" s="2"/>
      <c r="P61" s="22"/>
      <c r="Q61" s="23"/>
      <c r="R61" s="22"/>
      <c r="S61" s="23"/>
      <c r="U61" s="2"/>
    </row>
    <row r="62" spans="1:21" s="4" customFormat="1" ht="13.5" thickBot="1" x14ac:dyDescent="0.25">
      <c r="A62" s="2"/>
      <c r="B62" s="2"/>
      <c r="C62" s="49" t="s">
        <v>139</v>
      </c>
      <c r="D62" s="49" t="s">
        <v>140</v>
      </c>
      <c r="E62" s="25"/>
      <c r="F62" s="26">
        <f>SUM(F53:F61)</f>
        <v>51050257</v>
      </c>
      <c r="G62" s="22"/>
      <c r="H62" s="26">
        <f>SUM(H53:H61)</f>
        <v>46194825</v>
      </c>
      <c r="I62" s="2"/>
      <c r="J62" s="2"/>
      <c r="K62" s="2"/>
      <c r="L62" s="2"/>
      <c r="M62" s="2"/>
      <c r="P62" s="22"/>
      <c r="Q62" s="23"/>
      <c r="R62" s="22"/>
      <c r="S62" s="23"/>
      <c r="U62" s="2"/>
    </row>
    <row r="63" spans="1:21" s="4" customFormat="1" x14ac:dyDescent="0.2">
      <c r="A63" s="2"/>
      <c r="B63" s="2"/>
      <c r="C63" s="14" t="s">
        <v>11</v>
      </c>
      <c r="D63" s="14"/>
      <c r="E63" s="19"/>
      <c r="F63" s="20"/>
      <c r="G63" s="20"/>
      <c r="H63" s="20"/>
      <c r="I63" s="2"/>
      <c r="J63" s="2"/>
      <c r="K63" s="2"/>
      <c r="L63" s="2"/>
      <c r="M63" s="2"/>
      <c r="P63" s="22"/>
      <c r="Q63" s="23"/>
      <c r="R63" s="22"/>
      <c r="S63" s="23"/>
      <c r="U63" s="2"/>
    </row>
    <row r="64" spans="1:21" s="4" customFormat="1" x14ac:dyDescent="0.2">
      <c r="A64" s="2"/>
      <c r="B64" s="2"/>
      <c r="C64" s="55" t="s">
        <v>141</v>
      </c>
      <c r="D64" s="55" t="s">
        <v>142</v>
      </c>
      <c r="E64" s="19"/>
      <c r="F64" s="20"/>
      <c r="G64" s="20"/>
      <c r="H64" s="20"/>
      <c r="I64" s="2"/>
      <c r="J64" s="2"/>
      <c r="K64" s="2"/>
      <c r="L64" s="2"/>
      <c r="M64" s="2"/>
      <c r="P64" s="22"/>
      <c r="Q64" s="23"/>
      <c r="R64" s="22"/>
      <c r="S64" s="23"/>
      <c r="U64" s="2"/>
    </row>
    <row r="65" spans="1:21" s="4" customFormat="1" x14ac:dyDescent="0.2">
      <c r="A65" s="2"/>
      <c r="B65" s="2"/>
      <c r="C65" s="56" t="s">
        <v>143</v>
      </c>
      <c r="D65" s="56" t="s">
        <v>144</v>
      </c>
      <c r="E65" s="19">
        <f>E53</f>
        <v>19</v>
      </c>
      <c r="F65" s="20">
        <v>19822988</v>
      </c>
      <c r="G65" s="20"/>
      <c r="H65" s="20">
        <v>19335638</v>
      </c>
      <c r="I65" s="2"/>
      <c r="J65" s="2"/>
      <c r="K65" s="2"/>
      <c r="L65" s="2"/>
      <c r="M65" s="2"/>
      <c r="P65" s="22"/>
      <c r="Q65" s="23"/>
      <c r="R65" s="22"/>
      <c r="S65" s="23"/>
      <c r="U65" s="2"/>
    </row>
    <row r="66" spans="1:21" s="4" customFormat="1" x14ac:dyDescent="0.2">
      <c r="A66" s="2"/>
      <c r="B66" s="2"/>
      <c r="C66" s="56" t="s">
        <v>145</v>
      </c>
      <c r="D66" s="56" t="s">
        <v>146</v>
      </c>
      <c r="E66" s="19">
        <f>E55</f>
        <v>25</v>
      </c>
      <c r="F66" s="20">
        <v>635498</v>
      </c>
      <c r="G66" s="20"/>
      <c r="H66" s="20">
        <v>627620</v>
      </c>
      <c r="I66" s="2"/>
      <c r="J66" s="2"/>
      <c r="K66" s="2"/>
      <c r="L66" s="2"/>
      <c r="M66" s="2"/>
      <c r="P66" s="22"/>
      <c r="Q66" s="23"/>
      <c r="R66" s="22"/>
      <c r="S66" s="23"/>
      <c r="U66" s="2"/>
    </row>
    <row r="67" spans="1:21" s="4" customFormat="1" ht="13.15" hidden="1" outlineLevel="1" x14ac:dyDescent="0.25">
      <c r="A67" s="2"/>
      <c r="B67" s="2"/>
      <c r="C67" s="56" t="s">
        <v>147</v>
      </c>
      <c r="D67" s="56" t="s">
        <v>148</v>
      </c>
      <c r="E67" s="19"/>
      <c r="F67" s="20">
        <v>0</v>
      </c>
      <c r="G67" s="20"/>
      <c r="H67" s="20">
        <v>0</v>
      </c>
      <c r="I67" s="2"/>
      <c r="J67" s="2"/>
      <c r="K67" s="2"/>
      <c r="L67" s="2"/>
      <c r="M67" s="2"/>
      <c r="P67" s="22"/>
      <c r="Q67" s="23"/>
      <c r="R67" s="22"/>
      <c r="S67" s="23"/>
      <c r="U67" s="2"/>
    </row>
    <row r="68" spans="1:21" s="4" customFormat="1" collapsed="1" x14ac:dyDescent="0.2">
      <c r="A68" s="2"/>
      <c r="B68" s="2"/>
      <c r="C68" s="56" t="s">
        <v>149</v>
      </c>
      <c r="D68" s="56" t="s">
        <v>150</v>
      </c>
      <c r="E68" s="19">
        <v>22</v>
      </c>
      <c r="F68" s="20">
        <v>5489633</v>
      </c>
      <c r="G68" s="20"/>
      <c r="H68" s="20">
        <v>5637624</v>
      </c>
      <c r="I68" s="2"/>
      <c r="J68" s="2"/>
      <c r="K68" s="2"/>
      <c r="L68" s="2"/>
      <c r="M68" s="2"/>
      <c r="P68" s="22"/>
      <c r="Q68" s="23"/>
      <c r="R68" s="22"/>
      <c r="S68" s="23"/>
      <c r="U68" s="2"/>
    </row>
    <row r="69" spans="1:21" s="4" customFormat="1" ht="13.15" hidden="1" outlineLevel="1" x14ac:dyDescent="0.25">
      <c r="A69" s="2"/>
      <c r="B69" s="2"/>
      <c r="C69" s="56" t="s">
        <v>151</v>
      </c>
      <c r="D69" s="56" t="s">
        <v>152</v>
      </c>
      <c r="E69" s="19"/>
      <c r="F69" s="20"/>
      <c r="G69" s="20"/>
      <c r="H69" s="20"/>
      <c r="I69" s="2"/>
      <c r="J69" s="2"/>
      <c r="K69" s="2"/>
      <c r="L69" s="2"/>
      <c r="M69" s="2"/>
      <c r="P69" s="22"/>
      <c r="Q69" s="23"/>
      <c r="R69" s="22"/>
      <c r="S69" s="23"/>
      <c r="U69" s="2"/>
    </row>
    <row r="70" spans="1:21" s="4" customFormat="1" ht="13.15" hidden="1" outlineLevel="1" x14ac:dyDescent="0.25">
      <c r="A70" s="2"/>
      <c r="B70" s="2"/>
      <c r="C70" s="56" t="s">
        <v>153</v>
      </c>
      <c r="D70" s="56" t="s">
        <v>154</v>
      </c>
      <c r="E70" s="19"/>
      <c r="F70" s="20">
        <v>0</v>
      </c>
      <c r="G70" s="20"/>
      <c r="H70" s="20">
        <v>0</v>
      </c>
      <c r="I70" s="2"/>
      <c r="J70" s="2"/>
      <c r="K70" s="2"/>
      <c r="L70" s="2"/>
      <c r="M70" s="2"/>
      <c r="P70" s="22"/>
      <c r="Q70" s="23"/>
      <c r="R70" s="22"/>
      <c r="S70" s="23"/>
      <c r="U70" s="2"/>
    </row>
    <row r="71" spans="1:21" s="4" customFormat="1" collapsed="1" x14ac:dyDescent="0.2">
      <c r="A71" s="2"/>
      <c r="B71" s="2"/>
      <c r="C71" s="56" t="s">
        <v>155</v>
      </c>
      <c r="D71" s="56" t="s">
        <v>156</v>
      </c>
      <c r="E71" s="19"/>
      <c r="F71" s="20">
        <v>1062127</v>
      </c>
      <c r="G71" s="20"/>
      <c r="H71" s="20">
        <v>1678979</v>
      </c>
      <c r="I71" s="2"/>
      <c r="J71" s="2"/>
      <c r="K71" s="2"/>
      <c r="L71" s="2"/>
      <c r="M71" s="2"/>
      <c r="P71" s="22"/>
      <c r="Q71" s="23"/>
      <c r="R71" s="22"/>
      <c r="S71" s="23"/>
      <c r="U71" s="2"/>
    </row>
    <row r="72" spans="1:21" s="4" customFormat="1" x14ac:dyDescent="0.2">
      <c r="A72" s="2"/>
      <c r="B72" s="2"/>
      <c r="C72" s="56" t="s">
        <v>135</v>
      </c>
      <c r="D72" s="56" t="s">
        <v>157</v>
      </c>
      <c r="E72" s="19"/>
      <c r="F72" s="20">
        <v>76920</v>
      </c>
      <c r="G72" s="20"/>
      <c r="H72" s="20">
        <v>138886</v>
      </c>
      <c r="I72" s="2"/>
      <c r="J72" s="2"/>
      <c r="K72" s="2"/>
      <c r="L72" s="2"/>
      <c r="M72" s="2"/>
      <c r="P72" s="22"/>
      <c r="Q72" s="23"/>
      <c r="R72" s="22"/>
      <c r="S72" s="23"/>
      <c r="U72" s="2"/>
    </row>
    <row r="73" spans="1:21" s="4" customFormat="1" ht="13.15" hidden="1" outlineLevel="1" x14ac:dyDescent="0.25">
      <c r="A73" s="2"/>
      <c r="B73" s="2"/>
      <c r="C73" s="56" t="s">
        <v>158</v>
      </c>
      <c r="D73" s="56" t="s">
        <v>159</v>
      </c>
      <c r="E73" s="19"/>
      <c r="F73" s="20">
        <v>0</v>
      </c>
      <c r="G73" s="20"/>
      <c r="H73" s="20">
        <v>0</v>
      </c>
      <c r="I73" s="2"/>
      <c r="J73" s="2"/>
      <c r="K73" s="2"/>
      <c r="L73" s="2"/>
      <c r="M73" s="2"/>
      <c r="P73" s="22"/>
      <c r="Q73" s="23"/>
      <c r="R73" s="22"/>
      <c r="S73" s="23"/>
      <c r="U73" s="2"/>
    </row>
    <row r="74" spans="1:21" s="4" customFormat="1" ht="13.5" collapsed="1" thickBot="1" x14ac:dyDescent="0.25">
      <c r="A74" s="2"/>
      <c r="B74" s="2"/>
      <c r="C74" s="56" t="s">
        <v>160</v>
      </c>
      <c r="D74" s="56" t="s">
        <v>161</v>
      </c>
      <c r="E74" s="19">
        <v>23</v>
      </c>
      <c r="F74" s="20">
        <v>703560</v>
      </c>
      <c r="G74" s="20"/>
      <c r="H74" s="20">
        <v>348044</v>
      </c>
      <c r="I74" s="2"/>
      <c r="J74" s="2"/>
      <c r="K74" s="2"/>
      <c r="L74" s="2"/>
      <c r="M74" s="2"/>
      <c r="P74" s="22"/>
      <c r="Q74" s="23"/>
      <c r="R74" s="22"/>
      <c r="S74" s="23"/>
      <c r="U74" s="2"/>
    </row>
    <row r="75" spans="1:21" s="4" customFormat="1" ht="13.5" thickBot="1" x14ac:dyDescent="0.25">
      <c r="A75" s="2"/>
      <c r="B75" s="2"/>
      <c r="C75" s="57" t="s">
        <v>162</v>
      </c>
      <c r="D75" s="57" t="s">
        <v>163</v>
      </c>
      <c r="E75" s="58"/>
      <c r="F75" s="59">
        <f>SUM(F65:F74)</f>
        <v>27790726</v>
      </c>
      <c r="G75" s="22"/>
      <c r="H75" s="59">
        <f>SUM(H65:H74)</f>
        <v>27766791</v>
      </c>
      <c r="I75" s="2"/>
      <c r="J75" s="2"/>
      <c r="K75" s="2"/>
      <c r="L75" s="2"/>
      <c r="M75" s="2"/>
      <c r="P75" s="22"/>
      <c r="Q75" s="23"/>
      <c r="R75" s="22"/>
      <c r="S75" s="23"/>
      <c r="U75" s="2"/>
    </row>
    <row r="76" spans="1:21" s="4" customFormat="1" ht="13.5" thickBot="1" x14ac:dyDescent="0.25">
      <c r="A76" s="2"/>
      <c r="B76" s="2"/>
      <c r="C76" s="56" t="s">
        <v>11</v>
      </c>
      <c r="D76" s="56" t="s">
        <v>164</v>
      </c>
      <c r="E76" s="15"/>
      <c r="F76" s="20">
        <f>F75+F62</f>
        <v>78840983</v>
      </c>
      <c r="G76" s="20"/>
      <c r="H76" s="20">
        <f>H75+H62</f>
        <v>73961616</v>
      </c>
      <c r="I76" s="2"/>
      <c r="J76" s="2"/>
      <c r="K76" s="2"/>
      <c r="L76" s="2"/>
      <c r="M76" s="2"/>
      <c r="P76" s="22"/>
      <c r="Q76" s="23"/>
      <c r="R76" s="22"/>
      <c r="S76" s="23"/>
      <c r="U76" s="2"/>
    </row>
    <row r="77" spans="1:21" ht="13.5" thickBot="1" x14ac:dyDescent="0.25">
      <c r="C77" s="60" t="s">
        <v>165</v>
      </c>
      <c r="D77" s="60" t="s">
        <v>166</v>
      </c>
      <c r="E77" s="61"/>
      <c r="F77" s="53">
        <f>F75+F62+F50</f>
        <v>112039664</v>
      </c>
      <c r="G77" s="22"/>
      <c r="H77" s="53">
        <f>H75+H62+H50</f>
        <v>101495988</v>
      </c>
      <c r="J77" s="2"/>
      <c r="K77" s="2"/>
      <c r="L77" s="2"/>
      <c r="M77" s="2"/>
      <c r="P77" s="22"/>
      <c r="Q77" s="23"/>
      <c r="R77" s="22"/>
      <c r="S77" s="23"/>
    </row>
    <row r="78" spans="1:21" ht="13.5" thickTop="1" x14ac:dyDescent="0.2">
      <c r="F78" s="38">
        <f>F77-F36</f>
        <v>0</v>
      </c>
      <c r="G78" s="38"/>
      <c r="H78" s="38">
        <f>H77-H36</f>
        <v>0</v>
      </c>
      <c r="J78" s="2"/>
      <c r="K78" s="2"/>
      <c r="L78" s="2"/>
      <c r="M78" s="2"/>
      <c r="P78" s="23"/>
      <c r="R78" s="23"/>
    </row>
    <row r="80" spans="1:21" x14ac:dyDescent="0.2">
      <c r="D80" s="62" t="s">
        <v>167</v>
      </c>
      <c r="E80" s="63">
        <v>26</v>
      </c>
      <c r="F80" s="64">
        <v>2152</v>
      </c>
      <c r="G80" s="65"/>
      <c r="H80" s="64">
        <v>1624</v>
      </c>
      <c r="J80" s="65"/>
      <c r="L80" s="65"/>
      <c r="P80" s="65"/>
      <c r="R80" s="65"/>
    </row>
    <row r="81" spans="4:18" ht="13.5" thickBot="1" x14ac:dyDescent="0.25">
      <c r="D81" s="66" t="s">
        <v>168</v>
      </c>
      <c r="E81" s="67">
        <v>26</v>
      </c>
      <c r="F81" s="68">
        <v>5000</v>
      </c>
      <c r="G81" s="65"/>
      <c r="H81" s="68">
        <v>5000</v>
      </c>
      <c r="J81" s="65"/>
      <c r="L81" s="65"/>
      <c r="P81" s="65"/>
      <c r="R81" s="65"/>
    </row>
    <row r="82" spans="4:18" ht="13.5" thickTop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1"/>
  <sheetViews>
    <sheetView tabSelected="1" zoomScale="70" zoomScaleNormal="70" workbookViewId="0"/>
  </sheetViews>
  <sheetFormatPr defaultColWidth="9.140625" defaultRowHeight="12.75" outlineLevelRow="1" outlineLevelCol="1" x14ac:dyDescent="0.2"/>
  <cols>
    <col min="1" max="1" width="15.140625" style="2" customWidth="1"/>
    <col min="2" max="2" width="5.28515625" style="2" bestFit="1" customWidth="1"/>
    <col min="3" max="3" width="59" style="2" bestFit="1" customWidth="1"/>
    <col min="4" max="4" width="63.140625" style="2" customWidth="1" outlineLevel="1"/>
    <col min="5" max="5" width="6.140625" style="2" customWidth="1"/>
    <col min="6" max="6" width="17" style="2" customWidth="1"/>
    <col min="7" max="7" width="4.7109375" style="2" customWidth="1"/>
    <col min="8" max="8" width="17" style="2" customWidth="1"/>
    <col min="9" max="9" width="12.7109375" style="2" customWidth="1"/>
    <col min="10" max="10" width="15.28515625" style="4" customWidth="1"/>
    <col min="11" max="11" width="13.28515625" style="4" customWidth="1"/>
    <col min="12" max="12" width="13" style="4" customWidth="1"/>
    <col min="13" max="13" width="12.7109375" style="4" bestFit="1" customWidth="1"/>
    <col min="14" max="14" width="11.5703125" style="4" bestFit="1" customWidth="1"/>
    <col min="15" max="15" width="10.7109375" style="4" bestFit="1" customWidth="1"/>
    <col min="16" max="16" width="18.42578125" style="4" customWidth="1"/>
    <col min="17" max="17" width="11.5703125" style="4" bestFit="1" customWidth="1"/>
    <col min="18" max="18" width="13.42578125" style="4" bestFit="1" customWidth="1"/>
    <col min="19" max="19" width="10" style="4" bestFit="1" customWidth="1"/>
    <col min="20" max="20" width="13.42578125" style="4" bestFit="1" customWidth="1"/>
    <col min="21" max="21" width="11.7109375" style="2" bestFit="1" customWidth="1"/>
    <col min="22" max="22" width="11.5703125" style="2" bestFit="1" customWidth="1"/>
    <col min="23" max="24" width="9.140625" style="2"/>
    <col min="25" max="25" width="12.7109375" style="2" bestFit="1" customWidth="1"/>
    <col min="26" max="26" width="12.28515625" style="2" bestFit="1" customWidth="1"/>
    <col min="27" max="27" width="11.7109375" style="2" bestFit="1" customWidth="1"/>
    <col min="28" max="28" width="12.85546875" style="2" bestFit="1" customWidth="1"/>
    <col min="29" max="29" width="18.28515625" style="2" bestFit="1" customWidth="1"/>
    <col min="30" max="30" width="11.28515625" style="2" customWidth="1"/>
    <col min="31" max="33" width="9.140625" style="2"/>
    <col min="34" max="36" width="11.7109375" style="2" bestFit="1" customWidth="1"/>
    <col min="37" max="37" width="11.5703125" style="2" customWidth="1"/>
    <col min="38" max="52" width="9.140625" style="2"/>
    <col min="53" max="53" width="11.85546875" style="2" bestFit="1" customWidth="1"/>
    <col min="54" max="16384" width="9.140625" style="2"/>
  </cols>
  <sheetData>
    <row r="1" spans="1:19" ht="13.15" x14ac:dyDescent="0.25">
      <c r="A1" s="1" t="s">
        <v>0</v>
      </c>
      <c r="F1" s="3" t="s">
        <v>1</v>
      </c>
      <c r="G1" s="3" t="s">
        <v>2</v>
      </c>
      <c r="H1" s="3" t="s">
        <v>1</v>
      </c>
    </row>
    <row r="2" spans="1:19" ht="13.15" x14ac:dyDescent="0.25">
      <c r="A2" s="1" t="s">
        <v>332</v>
      </c>
      <c r="L2" s="5"/>
      <c r="M2" s="5"/>
      <c r="N2" s="5"/>
      <c r="O2" s="5"/>
      <c r="P2" s="5"/>
      <c r="Q2" s="5"/>
    </row>
    <row r="3" spans="1:19" ht="13.15" x14ac:dyDescent="0.25">
      <c r="A3" s="6">
        <v>43555</v>
      </c>
      <c r="L3" s="5"/>
      <c r="M3" s="5"/>
      <c r="N3" s="5"/>
      <c r="O3" s="5"/>
      <c r="P3" s="5"/>
      <c r="Q3" s="5"/>
    </row>
    <row r="4" spans="1:19" ht="13.15" x14ac:dyDescent="0.25">
      <c r="A4" s="1" t="s">
        <v>3</v>
      </c>
      <c r="L4" s="5"/>
      <c r="M4" s="5"/>
      <c r="N4" s="5"/>
      <c r="O4" s="5"/>
      <c r="P4" s="5"/>
      <c r="Q4" s="5"/>
    </row>
    <row r="5" spans="1:19" ht="13.15" x14ac:dyDescent="0.25">
      <c r="L5" s="5"/>
      <c r="M5" s="5"/>
      <c r="N5" s="5"/>
      <c r="O5" s="5"/>
      <c r="P5" s="5"/>
      <c r="Q5" s="5"/>
    </row>
    <row r="9" spans="1:19" ht="13.15" x14ac:dyDescent="0.25">
      <c r="B9" s="7" t="s">
        <v>4</v>
      </c>
      <c r="H9" s="2" t="s">
        <v>5</v>
      </c>
    </row>
    <row r="10" spans="1:19" ht="13.5" thickBot="1" x14ac:dyDescent="0.25">
      <c r="C10" s="8" t="s">
        <v>6</v>
      </c>
      <c r="D10" s="8" t="s">
        <v>7</v>
      </c>
      <c r="E10" s="9" t="s">
        <v>8</v>
      </c>
      <c r="F10" s="10" t="s">
        <v>9</v>
      </c>
      <c r="G10" s="11"/>
      <c r="H10" s="10" t="s">
        <v>10</v>
      </c>
      <c r="I10" s="12"/>
      <c r="J10" s="11"/>
      <c r="P10" s="11"/>
      <c r="Q10" s="13"/>
      <c r="R10" s="11"/>
    </row>
    <row r="11" spans="1:19" ht="13.15" x14ac:dyDescent="0.25">
      <c r="C11" s="14" t="s">
        <v>11</v>
      </c>
      <c r="D11" s="14"/>
      <c r="E11" s="15"/>
      <c r="F11" s="16"/>
      <c r="G11" s="16"/>
      <c r="H11" s="16"/>
      <c r="J11" s="17"/>
      <c r="P11" s="18"/>
      <c r="R11" s="17"/>
    </row>
    <row r="12" spans="1:19" x14ac:dyDescent="0.2">
      <c r="C12" s="14" t="s">
        <v>12</v>
      </c>
      <c r="D12" s="14" t="s">
        <v>13</v>
      </c>
      <c r="E12" s="19">
        <v>5</v>
      </c>
      <c r="F12" s="20">
        <v>16996664</v>
      </c>
      <c r="G12" s="20"/>
      <c r="H12" s="20">
        <v>15602519</v>
      </c>
      <c r="J12" s="21"/>
      <c r="P12" s="22"/>
      <c r="Q12" s="23"/>
      <c r="R12" s="21"/>
      <c r="S12" s="23"/>
    </row>
    <row r="13" spans="1:19" ht="13.5" thickBot="1" x14ac:dyDescent="0.25">
      <c r="C13" s="24" t="s">
        <v>14</v>
      </c>
      <c r="D13" s="24" t="s">
        <v>15</v>
      </c>
      <c r="E13" s="25">
        <v>6</v>
      </c>
      <c r="F13" s="26">
        <v>-10159523</v>
      </c>
      <c r="G13" s="22"/>
      <c r="H13" s="26">
        <v>-9177140</v>
      </c>
      <c r="J13" s="21"/>
      <c r="P13" s="22"/>
      <c r="Q13" s="23"/>
      <c r="R13" s="21"/>
      <c r="S13" s="23"/>
    </row>
    <row r="14" spans="1:19" x14ac:dyDescent="0.2">
      <c r="C14" s="27" t="s">
        <v>16</v>
      </c>
      <c r="D14" s="27" t="s">
        <v>17</v>
      </c>
      <c r="E14" s="19"/>
      <c r="F14" s="20">
        <f>SUM(F12:F13)</f>
        <v>6837141</v>
      </c>
      <c r="G14" s="20"/>
      <c r="H14" s="20">
        <v>6425379</v>
      </c>
      <c r="J14" s="22"/>
      <c r="P14" s="22"/>
      <c r="Q14" s="23"/>
      <c r="R14" s="22"/>
      <c r="S14" s="23"/>
    </row>
    <row r="15" spans="1:19" ht="13.15" x14ac:dyDescent="0.25">
      <c r="C15" s="27" t="s">
        <v>11</v>
      </c>
      <c r="D15" s="27"/>
      <c r="E15" s="19"/>
      <c r="F15" s="20"/>
      <c r="G15" s="20"/>
      <c r="H15" s="20"/>
      <c r="J15" s="21"/>
      <c r="P15" s="22"/>
      <c r="Q15" s="23"/>
      <c r="R15" s="21"/>
      <c r="S15" s="23"/>
    </row>
    <row r="16" spans="1:19" x14ac:dyDescent="0.2">
      <c r="C16" s="14" t="s">
        <v>18</v>
      </c>
      <c r="D16" s="14" t="s">
        <v>19</v>
      </c>
      <c r="E16" s="19">
        <v>7</v>
      </c>
      <c r="F16" s="20">
        <v>-875409</v>
      </c>
      <c r="G16" s="20"/>
      <c r="H16" s="20">
        <v>-469014</v>
      </c>
      <c r="J16" s="21"/>
      <c r="P16" s="22"/>
      <c r="Q16" s="23"/>
      <c r="R16" s="21"/>
      <c r="S16" s="23"/>
    </row>
    <row r="17" spans="3:19" x14ac:dyDescent="0.2">
      <c r="C17" s="14" t="s">
        <v>20</v>
      </c>
      <c r="D17" s="14" t="s">
        <v>21</v>
      </c>
      <c r="E17" s="19">
        <v>8</v>
      </c>
      <c r="F17" s="20">
        <v>382506</v>
      </c>
      <c r="G17" s="20"/>
      <c r="H17" s="20">
        <v>237038</v>
      </c>
      <c r="J17" s="21"/>
      <c r="P17" s="22"/>
      <c r="Q17" s="23"/>
      <c r="R17" s="21"/>
      <c r="S17" s="23"/>
    </row>
    <row r="18" spans="3:19" ht="13.5" thickBot="1" x14ac:dyDescent="0.25">
      <c r="C18" s="14" t="s">
        <v>22</v>
      </c>
      <c r="D18" s="14" t="s">
        <v>23</v>
      </c>
      <c r="E18" s="19">
        <v>8</v>
      </c>
      <c r="F18" s="20">
        <v>-584213</v>
      </c>
      <c r="G18" s="20"/>
      <c r="H18" s="20">
        <v>-194082</v>
      </c>
      <c r="J18" s="21"/>
      <c r="P18" s="22"/>
      <c r="Q18" s="23"/>
      <c r="R18" s="21"/>
      <c r="S18" s="23"/>
    </row>
    <row r="19" spans="3:19" x14ac:dyDescent="0.2">
      <c r="C19" s="28" t="s">
        <v>24</v>
      </c>
      <c r="D19" s="28" t="s">
        <v>25</v>
      </c>
      <c r="E19" s="29"/>
      <c r="F19" s="30">
        <f>SUM(F14:F18)</f>
        <v>5760025</v>
      </c>
      <c r="G19" s="22"/>
      <c r="H19" s="30">
        <v>5999321</v>
      </c>
      <c r="J19" s="22"/>
      <c r="P19" s="22"/>
      <c r="Q19" s="23"/>
      <c r="R19" s="22"/>
      <c r="S19" s="23"/>
    </row>
    <row r="20" spans="3:19" ht="13.15" x14ac:dyDescent="0.25">
      <c r="C20" s="14" t="s">
        <v>11</v>
      </c>
      <c r="D20" s="14"/>
      <c r="E20" s="19"/>
      <c r="F20" s="20"/>
      <c r="G20" s="20"/>
      <c r="H20" s="20"/>
      <c r="J20" s="21"/>
      <c r="P20" s="22"/>
      <c r="Q20" s="23"/>
      <c r="R20" s="21"/>
      <c r="S20" s="23"/>
    </row>
    <row r="21" spans="3:19" x14ac:dyDescent="0.2">
      <c r="C21" s="14" t="s">
        <v>26</v>
      </c>
      <c r="D21" s="14" t="s">
        <v>27</v>
      </c>
      <c r="E21" s="19"/>
      <c r="F21" s="20">
        <v>4340</v>
      </c>
      <c r="G21" s="20"/>
      <c r="H21" s="20">
        <v>24440</v>
      </c>
      <c r="J21" s="21"/>
      <c r="P21" s="22"/>
      <c r="Q21" s="23"/>
      <c r="R21" s="21"/>
      <c r="S21" s="23"/>
    </row>
    <row r="22" spans="3:19" x14ac:dyDescent="0.2">
      <c r="C22" s="14" t="s">
        <v>28</v>
      </c>
      <c r="D22" s="14" t="s">
        <v>29</v>
      </c>
      <c r="E22" s="19">
        <v>9</v>
      </c>
      <c r="F22" s="20">
        <v>-732217</v>
      </c>
      <c r="G22" s="20"/>
      <c r="H22" s="20">
        <v>-820797</v>
      </c>
      <c r="J22" s="21"/>
      <c r="L22" s="5"/>
      <c r="M22" s="5"/>
      <c r="N22" s="5"/>
      <c r="P22" s="22"/>
      <c r="Q22" s="23"/>
      <c r="R22" s="21"/>
      <c r="S22" s="23"/>
    </row>
    <row r="23" spans="3:19" ht="13.15" hidden="1" outlineLevel="1" x14ac:dyDescent="0.25">
      <c r="C23" s="14" t="s">
        <v>30</v>
      </c>
      <c r="D23" s="14" t="s">
        <v>31</v>
      </c>
      <c r="E23" s="19"/>
      <c r="F23" s="20">
        <v>0</v>
      </c>
      <c r="G23" s="20"/>
      <c r="H23" s="20">
        <v>0</v>
      </c>
      <c r="J23" s="21"/>
      <c r="P23" s="22"/>
      <c r="Q23" s="23"/>
      <c r="R23" s="21"/>
      <c r="S23" s="23"/>
    </row>
    <row r="24" spans="3:19" ht="13.5" collapsed="1" thickBot="1" x14ac:dyDescent="0.25">
      <c r="C24" s="14" t="s">
        <v>32</v>
      </c>
      <c r="D24" s="24" t="s">
        <v>33</v>
      </c>
      <c r="E24" s="19"/>
      <c r="F24" s="20">
        <v>632161</v>
      </c>
      <c r="G24" s="20"/>
      <c r="H24" s="20">
        <v>2564353</v>
      </c>
      <c r="J24" s="21"/>
      <c r="P24" s="22"/>
      <c r="Q24" s="23"/>
      <c r="R24" s="21"/>
      <c r="S24" s="23"/>
    </row>
    <row r="25" spans="3:19" x14ac:dyDescent="0.2">
      <c r="C25" s="28" t="s">
        <v>34</v>
      </c>
      <c r="D25" s="27" t="s">
        <v>35</v>
      </c>
      <c r="E25" s="29"/>
      <c r="F25" s="30">
        <f>SUM(F19:F24)</f>
        <v>5664309</v>
      </c>
      <c r="G25" s="22"/>
      <c r="H25" s="30">
        <v>7767317</v>
      </c>
      <c r="J25" s="22"/>
      <c r="P25" s="22"/>
      <c r="Q25" s="23"/>
      <c r="R25" s="22"/>
      <c r="S25" s="23"/>
    </row>
    <row r="26" spans="3:19" ht="13.15" x14ac:dyDescent="0.25">
      <c r="C26" s="14" t="s">
        <v>11</v>
      </c>
      <c r="D26" s="14"/>
      <c r="E26" s="19"/>
      <c r="F26" s="20"/>
      <c r="G26" s="20"/>
      <c r="H26" s="20"/>
      <c r="J26" s="21"/>
      <c r="P26" s="22"/>
      <c r="Q26" s="23"/>
      <c r="R26" s="21"/>
      <c r="S26" s="23"/>
    </row>
    <row r="27" spans="3:19" ht="13.5" thickBot="1" x14ac:dyDescent="0.25">
      <c r="C27" s="24" t="s">
        <v>36</v>
      </c>
      <c r="D27" s="24" t="s">
        <v>37</v>
      </c>
      <c r="E27" s="25"/>
      <c r="F27" s="20">
        <v>0</v>
      </c>
      <c r="G27" s="20"/>
      <c r="H27" s="20">
        <v>0</v>
      </c>
      <c r="J27" s="21"/>
      <c r="L27" s="31"/>
      <c r="P27" s="22"/>
      <c r="Q27" s="23"/>
      <c r="R27" s="21"/>
      <c r="S27" s="23"/>
    </row>
    <row r="28" spans="3:19" x14ac:dyDescent="0.2">
      <c r="C28" s="27" t="s">
        <v>38</v>
      </c>
      <c r="D28" s="27" t="s">
        <v>39</v>
      </c>
      <c r="E28" s="19"/>
      <c r="F28" s="30">
        <f>SUM(F25:F27)</f>
        <v>5664309</v>
      </c>
      <c r="G28" s="22"/>
      <c r="H28" s="30">
        <v>7767317</v>
      </c>
      <c r="J28" s="22"/>
      <c r="P28" s="22"/>
      <c r="Q28" s="23"/>
      <c r="R28" s="22"/>
      <c r="S28" s="23"/>
    </row>
    <row r="29" spans="3:19" ht="13.15" x14ac:dyDescent="0.25">
      <c r="C29" s="27" t="s">
        <v>11</v>
      </c>
      <c r="D29" s="27"/>
      <c r="E29" s="19"/>
      <c r="F29" s="20"/>
      <c r="G29" s="20"/>
      <c r="H29" s="20"/>
      <c r="J29" s="21"/>
      <c r="P29" s="22"/>
      <c r="Q29" s="23"/>
      <c r="R29" s="21"/>
      <c r="S29" s="23"/>
    </row>
    <row r="30" spans="3:19" ht="13.5" thickBot="1" x14ac:dyDescent="0.25">
      <c r="C30" s="24" t="s">
        <v>40</v>
      </c>
      <c r="D30" s="24" t="s">
        <v>41</v>
      </c>
      <c r="E30" s="25"/>
      <c r="F30" s="32">
        <v>0</v>
      </c>
      <c r="G30" s="21"/>
      <c r="H30" s="32">
        <v>0</v>
      </c>
      <c r="J30" s="21"/>
      <c r="P30" s="21"/>
      <c r="Q30" s="23"/>
      <c r="R30" s="21"/>
      <c r="S30" s="23"/>
    </row>
    <row r="31" spans="3:19" ht="13.5" thickBot="1" x14ac:dyDescent="0.25">
      <c r="C31" s="33" t="s">
        <v>42</v>
      </c>
      <c r="D31" s="33" t="s">
        <v>43</v>
      </c>
      <c r="E31" s="34"/>
      <c r="F31" s="35">
        <f>SUM(F28:F30)</f>
        <v>5664309</v>
      </c>
      <c r="G31" s="22"/>
      <c r="H31" s="35">
        <v>7767317</v>
      </c>
      <c r="J31" s="22"/>
      <c r="L31" s="5"/>
      <c r="M31" s="5"/>
      <c r="P31" s="22"/>
      <c r="Q31" s="23"/>
      <c r="R31" s="22"/>
      <c r="S31" s="23"/>
    </row>
    <row r="32" spans="3:19" ht="13.9" thickTop="1" x14ac:dyDescent="0.25">
      <c r="C32" s="14" t="s">
        <v>11</v>
      </c>
      <c r="D32" s="14"/>
      <c r="E32" s="19"/>
      <c r="F32" s="20"/>
      <c r="G32" s="20"/>
      <c r="H32" s="20"/>
      <c r="J32" s="21"/>
      <c r="P32" s="22"/>
      <c r="Q32" s="23"/>
      <c r="R32" s="21"/>
      <c r="S32" s="23"/>
    </row>
    <row r="33" spans="3:19" x14ac:dyDescent="0.2">
      <c r="C33" s="27" t="s">
        <v>44</v>
      </c>
      <c r="D33" s="27" t="s">
        <v>45</v>
      </c>
      <c r="E33" s="19"/>
      <c r="F33" s="20"/>
      <c r="G33" s="20"/>
      <c r="H33" s="20"/>
      <c r="J33" s="21"/>
      <c r="P33" s="22"/>
      <c r="Q33" s="23"/>
      <c r="R33" s="21"/>
      <c r="S33" s="23"/>
    </row>
    <row r="34" spans="3:19" x14ac:dyDescent="0.2">
      <c r="C34" s="14" t="s">
        <v>46</v>
      </c>
      <c r="D34" s="14" t="s">
        <v>47</v>
      </c>
      <c r="E34" s="19"/>
      <c r="F34" s="20">
        <v>5664330</v>
      </c>
      <c r="G34" s="20"/>
      <c r="H34" s="20">
        <v>7767327</v>
      </c>
      <c r="J34" s="21"/>
      <c r="P34" s="22"/>
      <c r="Q34" s="23"/>
      <c r="R34" s="21"/>
      <c r="S34" s="23"/>
    </row>
    <row r="35" spans="3:19" ht="13.5" thickBot="1" x14ac:dyDescent="0.25">
      <c r="C35" s="36" t="s">
        <v>48</v>
      </c>
      <c r="D35" s="36" t="s">
        <v>49</v>
      </c>
      <c r="E35" s="34"/>
      <c r="F35" s="35">
        <v>-21</v>
      </c>
      <c r="G35" s="22"/>
      <c r="H35" s="35">
        <v>-10</v>
      </c>
      <c r="J35" s="21"/>
      <c r="P35" s="22"/>
      <c r="Q35" s="23"/>
      <c r="R35" s="21"/>
      <c r="S35" s="23"/>
    </row>
    <row r="36" spans="3:19" ht="13.5" thickTop="1" x14ac:dyDescent="0.2">
      <c r="E36" s="37"/>
      <c r="F36" s="38">
        <f>F31-F34-F35</f>
        <v>0</v>
      </c>
      <c r="G36" s="38"/>
      <c r="H36" s="38">
        <f>H31-H34-H35</f>
        <v>0</v>
      </c>
      <c r="J36" s="23"/>
      <c r="P36" s="23"/>
      <c r="Q36" s="23"/>
      <c r="R36" s="23"/>
    </row>
    <row r="37" spans="3:19" x14ac:dyDescent="0.2">
      <c r="E37" s="37"/>
      <c r="F37" s="38"/>
      <c r="G37" s="38"/>
      <c r="H37" s="38"/>
      <c r="J37" s="23"/>
      <c r="L37" s="23"/>
      <c r="P37" s="23"/>
      <c r="R37" s="23"/>
    </row>
    <row r="38" spans="3:19" x14ac:dyDescent="0.2">
      <c r="D38" s="2" t="s">
        <v>50</v>
      </c>
      <c r="E38" s="37"/>
      <c r="F38" s="39">
        <v>10833333</v>
      </c>
      <c r="G38" s="39"/>
      <c r="H38" s="39">
        <v>10000000</v>
      </c>
      <c r="J38" s="21"/>
      <c r="L38" s="23"/>
      <c r="P38" s="21"/>
      <c r="R38" s="21"/>
    </row>
    <row r="39" spans="3:19" x14ac:dyDescent="0.2">
      <c r="D39" s="2" t="s">
        <v>51</v>
      </c>
      <c r="E39" s="37"/>
      <c r="F39" s="40">
        <v>0</v>
      </c>
      <c r="G39" s="40"/>
      <c r="H39" s="40">
        <v>0</v>
      </c>
      <c r="J39" s="21"/>
      <c r="L39" s="23"/>
      <c r="M39" s="5"/>
      <c r="O39" s="5"/>
      <c r="P39" s="41"/>
      <c r="R39" s="21"/>
    </row>
    <row r="40" spans="3:19" x14ac:dyDescent="0.2">
      <c r="D40" s="2" t="s">
        <v>52</v>
      </c>
      <c r="E40" s="37"/>
      <c r="F40" s="39">
        <f>ROUND((F34-F39)/F38*1000,)</f>
        <v>523</v>
      </c>
      <c r="G40" s="39"/>
      <c r="H40" s="39">
        <f>ROUND((H34-H39)/H38*1000,)</f>
        <v>777</v>
      </c>
      <c r="J40" s="21"/>
      <c r="L40" s="23"/>
      <c r="P40" s="21"/>
      <c r="R40" s="21"/>
    </row>
    <row r="41" spans="3:19" x14ac:dyDescent="0.2">
      <c r="D41" s="2" t="s">
        <v>53</v>
      </c>
      <c r="E41" s="37"/>
      <c r="F41" s="39">
        <f>F40</f>
        <v>523</v>
      </c>
      <c r="G41" s="39"/>
      <c r="H41" s="39">
        <f>H40</f>
        <v>777</v>
      </c>
      <c r="J41" s="21"/>
      <c r="K41" s="5"/>
      <c r="L41" s="23"/>
      <c r="M41" s="5"/>
      <c r="O41" s="5"/>
      <c r="P41" s="21"/>
      <c r="R41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CFS</vt:lpstr>
      <vt:lpstr>SCE</vt:lpstr>
      <vt:lpstr>SFP</vt:lpstr>
      <vt:lpstr>SCI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Demegenova</dc:creator>
  <cp:lastModifiedBy>Gulzat Nadirbekova</cp:lastModifiedBy>
  <dcterms:created xsi:type="dcterms:W3CDTF">2019-05-15T08:11:05Z</dcterms:created>
  <dcterms:modified xsi:type="dcterms:W3CDTF">2019-05-15T09:47:51Z</dcterms:modified>
</cp:coreProperties>
</file>