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отчетности\5. Bank and KASE\2018Y\1Q 2018\Altynalmas\Send files to Kase\"/>
    </mc:Choice>
  </mc:AlternateContent>
  <bookViews>
    <workbookView xWindow="240" yWindow="135" windowWidth="20115" windowHeight="7485" activeTab="1"/>
  </bookViews>
  <sheets>
    <sheet name="ОПУ" sheetId="1" r:id="rId1"/>
    <sheet name="Бухгалтерский баланс" sheetId="2" r:id="rId2"/>
    <sheet name="ОДК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62913"/>
</workbook>
</file>

<file path=xl/calcChain.xml><?xml version="1.0" encoding="utf-8"?>
<calcChain xmlns="http://schemas.openxmlformats.org/spreadsheetml/2006/main">
  <c r="E6" i="4" l="1"/>
  <c r="D59" i="4" l="1"/>
  <c r="D57" i="4"/>
  <c r="F53" i="4"/>
  <c r="D53" i="4"/>
  <c r="F46" i="4"/>
  <c r="F55" i="4" s="1"/>
  <c r="F58" i="4" s="1"/>
  <c r="D46" i="4"/>
  <c r="D55" i="4" s="1"/>
  <c r="D58" i="4" s="1"/>
  <c r="D6" i="4"/>
  <c r="F19" i="4"/>
  <c r="F30" i="4" s="1"/>
  <c r="F33" i="4" s="1"/>
  <c r="D19" i="4"/>
  <c r="D30" i="4" s="1"/>
  <c r="D33" i="4" s="1"/>
  <c r="F60" i="2" l="1"/>
  <c r="F61" i="2" s="1"/>
  <c r="D60" i="2"/>
  <c r="D61" i="2" s="1"/>
  <c r="F59" i="2"/>
  <c r="D59" i="2"/>
  <c r="F50" i="2"/>
  <c r="D50" i="2"/>
  <c r="F40" i="2"/>
  <c r="D40" i="2"/>
  <c r="F37" i="2"/>
  <c r="D37" i="2"/>
  <c r="F25" i="2"/>
  <c r="D25" i="2"/>
  <c r="D27" i="2" s="1"/>
  <c r="F15" i="2"/>
  <c r="F27" i="2" s="1"/>
  <c r="D15" i="2"/>
  <c r="I16" i="3" l="1"/>
  <c r="H16" i="3"/>
  <c r="J16" i="3" s="1"/>
  <c r="G16" i="3"/>
  <c r="F16" i="3"/>
  <c r="E16" i="3"/>
  <c r="D16" i="3"/>
  <c r="J15" i="3"/>
  <c r="J14" i="3"/>
  <c r="J13" i="3"/>
  <c r="I10" i="3"/>
  <c r="J10" i="3" s="1"/>
  <c r="H10" i="3"/>
  <c r="G10" i="3"/>
  <c r="F10" i="3"/>
  <c r="E10" i="3"/>
  <c r="D10" i="3"/>
  <c r="J9" i="3"/>
  <c r="J8" i="3"/>
  <c r="J7" i="3"/>
  <c r="F28" i="1"/>
  <c r="D28" i="1"/>
  <c r="F62" i="2" l="1"/>
  <c r="D62" i="2"/>
  <c r="M14" i="3"/>
  <c r="L14" i="3"/>
  <c r="I19" i="3"/>
  <c r="G19" i="3"/>
  <c r="F19" i="3"/>
  <c r="E19" i="3"/>
  <c r="D19" i="3"/>
  <c r="E18" i="3" l="1"/>
  <c r="I18" i="3" l="1"/>
  <c r="F18" i="3"/>
  <c r="M15" i="3"/>
  <c r="G18" i="3" l="1"/>
  <c r="H19" i="3" l="1"/>
  <c r="D18" i="3"/>
  <c r="J19" i="3" l="1"/>
  <c r="H18" i="3"/>
  <c r="J18" i="3" l="1"/>
</calcChain>
</file>

<file path=xl/sharedStrings.xml><?xml version="1.0" encoding="utf-8"?>
<sst xmlns="http://schemas.openxmlformats.org/spreadsheetml/2006/main" count="164" uniqueCount="141">
  <si>
    <t>(в тысячах тенге)</t>
  </si>
  <si>
    <t>Прим.</t>
  </si>
  <si>
    <t>3 месяца 2017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</si>
  <si>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</si>
  <si>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</si>
  <si>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</si>
  <si>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</si>
  <si>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</si>
  <si>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</si>
  <si>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</si>
  <si>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</si>
  <si>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</si>
  <si>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</si>
  <si>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</si>
  <si>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</si>
  <si>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</si>
  <si>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</si>
  <si>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</si>
  <si>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</si>
  <si>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</si>
  <si>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</si>
  <si>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</si>
  <si>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</si>
  <si>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</si>
  <si>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</si>
  <si>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</si>
  <si>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</si>
  <si>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</si>
  <si>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</si>
  <si>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</si>
  <si>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</si>
  <si>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</si>
  <si>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Долгосрочные налоговые активы</t>
  </si>
  <si>
    <t>Денежные средства, ограниченные в использовании</t>
  </si>
  <si>
    <t>Прочие долгосрочные активы</t>
  </si>
  <si>
    <t>Товарно-материальные запасы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</si>
  <si>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</si>
  <si>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</si>
  <si>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</si>
  <si>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</si>
  <si>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</si>
  <si>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</si>
  <si>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</si>
  <si>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</si>
  <si>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</si>
  <si>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</si>
  <si>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</si>
  <si>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</si>
  <si>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</si>
  <si>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</si>
  <si>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</si>
  <si>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</si>
  <si>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Обязательства по привилегированным акциям</t>
  </si>
  <si>
    <t>Резервы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</si>
  <si>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</si>
  <si>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</si>
  <si>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</si>
  <si>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</si>
  <si>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</si>
  <si>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</si>
  <si>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</si>
  <si>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</si>
  <si>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</si>
  <si>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</si>
  <si>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</si>
  <si>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31 декабря 2016 года</t>
  </si>
  <si>
    <t>На 31 марта 2017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</si>
  <si>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</si>
  <si>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</si>
  <si>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</si>
  <si>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</si>
  <si>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Неконтроль-ные доли </t>
  </si>
  <si>
    <t>Итого</t>
  </si>
  <si>
    <t>капитал</t>
  </si>
  <si>
    <t>акции</t>
  </si>
  <si>
    <t>участия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</si>
  <si>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</si>
  <si>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</si>
  <si>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</si>
  <si>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6, 7, 8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</si>
  <si>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</si>
  <si>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</si>
  <si>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</si>
  <si>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</si>
  <si>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 связанных сторон</t>
  </si>
  <si>
    <t>Изменение в авансах выданных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</si>
  <si>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</si>
  <si>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</si>
  <si>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</si>
  <si>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</si>
  <si>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</si>
  <si>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</si>
  <si>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</si>
  <si>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Переводы в денежные средства, ограниченные в использовании</t>
  </si>
  <si>
    <t>Погашение обязательств по контрактам</t>
  </si>
  <si>
    <t>Денежные потоки от финансовой деятельности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</si>
  <si>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</si>
  <si>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</si>
  <si>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</si>
  <si>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</si>
  <si>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</si>
  <si>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</si>
  <si>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</si>
  <si>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</si>
  <si>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3 месяца 2018</t>
  </si>
  <si>
    <t>31 декабря 2017</t>
  </si>
  <si>
    <t>Займы, выданные связанным сторонам</t>
  </si>
  <si>
    <t>Активы по отложенному налогу</t>
  </si>
  <si>
    <t>Итого долгосрочные активы</t>
  </si>
  <si>
    <t>Торговая и прочая дебиторская задолженность</t>
  </si>
  <si>
    <t>Итого краткосрочные активы</t>
  </si>
  <si>
    <t>Итого активы</t>
  </si>
  <si>
    <t>Непокрытый убыток</t>
  </si>
  <si>
    <t>Обязательства по контрактам на недропользование, долгосрочные</t>
  </si>
  <si>
    <t>Обязательства по контрактам на недропользование, краткосрочные</t>
  </si>
  <si>
    <t>Итого краткосрочные обязательства</t>
  </si>
  <si>
    <t>Итого обязательства</t>
  </si>
  <si>
    <t>На 31 декабря 2017 года</t>
  </si>
  <si>
    <t>На 31 марта 2018 года</t>
  </si>
  <si>
    <t>Износ и амортизацию</t>
  </si>
  <si>
    <t>Начисление резерва по сомнительным долгам</t>
  </si>
  <si>
    <t>Начисление резерва по устаревшим товарно-материальным запасам</t>
  </si>
  <si>
    <t>Начисление резерва по неиспользованным отпускам</t>
  </si>
  <si>
    <t>Начисление резерва по премиям</t>
  </si>
  <si>
    <t>Убыток от выбытия нематериальных активов</t>
  </si>
  <si>
    <t>Восстановление резерва по основным средствам</t>
  </si>
  <si>
    <t>Нереализованная положительная курсовая разница</t>
  </si>
  <si>
    <t>Изменение в торговой и прочей дебиторской задолженности</t>
  </si>
  <si>
    <t>Изменение в прочих краткосрочных и долгосрочных активах</t>
  </si>
  <si>
    <t>Изменение в прочих краткосрочных и долгосрочных обязательствах</t>
  </si>
  <si>
    <t>Поступление денежных средств от операционной деятельности</t>
  </si>
  <si>
    <t>Чистые денежные потоки от операционной деятельности</t>
  </si>
  <si>
    <t>Вознаграждения полученные по депозитам</t>
  </si>
  <si>
    <t>Чистые денежные потоки, использованные в инвестиционной деятельности</t>
  </si>
  <si>
    <t>Эффект от курсовой разницы на денежные средства и их эквиваленты</t>
  </si>
  <si>
    <t>Непокрытый убыток/(доход)</t>
  </si>
  <si>
    <t>31 марта 2018</t>
  </si>
  <si>
    <t>Дебиторская задолженность связанных сторон</t>
  </si>
  <si>
    <t>Прибыль за период</t>
  </si>
  <si>
    <t xml:space="preserve">Итого совокупный доход за период </t>
  </si>
  <si>
    <t>Погашение предоставленных займов связанным сторонам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</si>
</sst>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.00_р_._-;\-* #,##0.00_р_._-;_-* &quot;-&quot;??_р_._-;_-@_-"/>
    <numFmt numFmtId="165" formatCode="_(* #,##0_);_(* \(#,##0\);_(* &quot;-&quot;_);_(@_)"/>
    <numFmt numFmtId="166" formatCode="[$-419]mmm\ yy;@"/>
    <numFmt numFmtId="167" formatCode="&quot;$&quot;#,##0.00_);\(&quot;$&quot;#,##0.00\)"/>
    <numFmt numFmtId="168" formatCode="#,##0_)_%;\(#,##0\)_%;"/>
    <numFmt numFmtId="169" formatCode="_ * #,##0_ ;_ * \-#,##0_ ;_ * &quot;-&quot;_ ;_ @_ 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&quot;$&quot;#,##0_);[Red]\(&quot;$&quot;#,##0\)"/>
    <numFmt numFmtId="177" formatCode="_-* #,##0_р_._-;\-* #,##0_р_._-;_-* &quot;-&quot;??_р_._-;_-@_-"/>
    <numFmt numFmtId="178" formatCode="_(* #,##0.00_);_(* \(#,##0.00\);_(* &quot;-&quot;??_);_(@_)"/>
    <numFmt numFmtId="179" formatCode="_(&quot;$&quot;* #,##0_);_(&quot;$&quot;* \(#,##0\);_(&quot;$&quot;* &quot;-&quot;_);_(@_)"/>
    <numFmt numFmtId="180" formatCode="_._.* \(#,##0\)_%;_._.* #,##0_)_%;_._.* 0_)_%;_._.@_)_%"/>
    <numFmt numFmtId="181" formatCode="_._.&quot;$&quot;* \(#,##0\)_%;_._.&quot;$&quot;* #,##0_)_%;_._.&quot;$&quot;* 0_)_%;_._.@_)_%"/>
    <numFmt numFmtId="182" formatCode="* \(#,##0\);* #,##0_);&quot;-&quot;??_);@"/>
    <numFmt numFmtId="183" formatCode="&quot;$&quot;* #,##0_)_%;&quot;$&quot;* \(#,##0\)_%;&quot;$&quot;* &quot;-&quot;??_)_%;@_)_%"/>
    <numFmt numFmtId="184" formatCode="_._.&quot;$&quot;* #,##0.0_)_%;_._.&quot;$&quot;* \(#,##0.0\)_%"/>
    <numFmt numFmtId="185" formatCode="&quot;$&quot;* #,##0.0_)_%;&quot;$&quot;* \(#,##0.0\)_%;&quot;$&quot;* \ .0_)_%"/>
    <numFmt numFmtId="186" formatCode="_._.&quot;$&quot;* #,##0.00_)_%;_._.&quot;$&quot;* \(#,##0.00\)_%"/>
    <numFmt numFmtId="187" formatCode="&quot;$&quot;* #,##0.00_)_%;&quot;$&quot;* \(#,##0.00\)_%;&quot;$&quot;* \ .00_)_%"/>
    <numFmt numFmtId="188" formatCode="_._.&quot;$&quot;* #,##0.000_)_%;_._.&quot;$&quot;* \(#,##0.000\)_%"/>
    <numFmt numFmtId="189" formatCode="&quot;$&quot;* #,##0.000_)_%;&quot;$&quot;* \(#,##0.000\)_%;&quot;$&quot;* \ .000_)_%"/>
    <numFmt numFmtId="190" formatCode="mmmm\ d\,\ yyyy"/>
    <numFmt numFmtId="191" formatCode="* #,##0_);* \(#,##0\);&quot;-&quot;??_);@"/>
    <numFmt numFmtId="192" formatCode="0_)%;\(0\)%"/>
    <numFmt numFmtId="193" formatCode="_._._(* 0_)%;_._.* \(0\)%"/>
    <numFmt numFmtId="194" formatCode="_(0_)%;\(0\)%"/>
    <numFmt numFmtId="195" formatCode="0%_);\(0%\)"/>
    <numFmt numFmtId="196" formatCode="_(0.0_)%;\(0.0\)%"/>
    <numFmt numFmtId="197" formatCode="_._._(* 0.0_)%;_._.* \(0.0\)%"/>
    <numFmt numFmtId="198" formatCode="_(0.00_)%;\(0.00\)%"/>
    <numFmt numFmtId="199" formatCode="_._._(* 0.00_)%;_._.* \(0.00\)%"/>
    <numFmt numFmtId="200" formatCode="_(0.000_)%;\(0.000\)%"/>
    <numFmt numFmtId="201" formatCode="_._._(* 0.000_)%;_._.* \(0.000\)%"/>
    <numFmt numFmtId="202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6">
    <xf numFmtId="0" fontId="0" fillId="0" borderId="0"/>
    <xf numFmtId="0" fontId="13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167" fontId="17" fillId="0" borderId="8"/>
    <xf numFmtId="0" fontId="18" fillId="0" borderId="0" applyFill="0" applyBorder="0" applyProtection="0">
      <alignment horizontal="center"/>
      <protection locked="0"/>
    </xf>
    <xf numFmtId="0" fontId="19" fillId="0" borderId="9">
      <alignment horizontal="center"/>
    </xf>
    <xf numFmtId="168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0" fontId="26" fillId="0" borderId="0" applyFill="0" applyBorder="0" applyProtection="0"/>
    <xf numFmtId="181" fontId="21" fillId="0" borderId="0" applyFont="0" applyFill="0" applyBorder="0" applyAlignment="0" applyProtection="0"/>
    <xf numFmtId="182" fontId="27" fillId="0" borderId="0" applyFill="0" applyBorder="0" applyProtection="0"/>
    <xf numFmtId="182" fontId="27" fillId="0" borderId="10" applyFill="0" applyProtection="0"/>
    <xf numFmtId="182" fontId="27" fillId="0" borderId="7" applyFill="0" applyProtection="0"/>
    <xf numFmtId="183" fontId="9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27" fillId="0" borderId="0" applyFill="0" applyBorder="0" applyProtection="0"/>
    <xf numFmtId="191" fontId="27" fillId="0" borderId="10" applyFill="0" applyProtection="0"/>
    <xf numFmtId="191" fontId="27" fillId="0" borderId="7" applyFill="0" applyProtection="0"/>
    <xf numFmtId="37" fontId="17" fillId="0" borderId="11"/>
    <xf numFmtId="14" fontId="28" fillId="17" borderId="1">
      <alignment horizontal="center" vertical="center" wrapText="1"/>
    </xf>
    <xf numFmtId="0" fontId="18" fillId="0" borderId="0" applyFill="0" applyAlignment="0" applyProtection="0">
      <protection locked="0"/>
    </xf>
    <xf numFmtId="0" fontId="18" fillId="0" borderId="12" applyFill="0" applyAlignment="0" applyProtection="0">
      <protection locked="0"/>
    </xf>
    <xf numFmtId="0" fontId="29" fillId="0" borderId="0"/>
    <xf numFmtId="0" fontId="1" fillId="0" borderId="0"/>
    <xf numFmtId="0" fontId="14" fillId="0" borderId="0"/>
    <xf numFmtId="0" fontId="30" fillId="0" borderId="0">
      <alignment horizontal="left"/>
    </xf>
    <xf numFmtId="0" fontId="31" fillId="0" borderId="0"/>
    <xf numFmtId="0" fontId="2" fillId="0" borderId="0"/>
    <xf numFmtId="0" fontId="32" fillId="0" borderId="0"/>
    <xf numFmtId="0" fontId="1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" fillId="0" borderId="0"/>
    <xf numFmtId="37" fontId="9" fillId="0" borderId="0"/>
    <xf numFmtId="0" fontId="9" fillId="0" borderId="0"/>
    <xf numFmtId="0" fontId="15" fillId="0" borderId="0"/>
    <xf numFmtId="0" fontId="14" fillId="0" borderId="0"/>
    <xf numFmtId="0" fontId="31" fillId="0" borderId="0"/>
    <xf numFmtId="0" fontId="31" fillId="0" borderId="0"/>
    <xf numFmtId="0" fontId="32" fillId="0" borderId="0"/>
    <xf numFmtId="165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9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13"/>
    <xf numFmtId="0" fontId="35" fillId="0" borderId="0" applyFill="0" applyBorder="0" applyProtection="0">
      <alignment horizontal="left" vertical="top"/>
    </xf>
    <xf numFmtId="0" fontId="17" fillId="0" borderId="11"/>
    <xf numFmtId="0" fontId="17" fillId="0" borderId="0"/>
    <xf numFmtId="0" fontId="36" fillId="0" borderId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37" fillId="8" borderId="14" applyNumberFormat="0" applyAlignment="0" applyProtection="0"/>
    <xf numFmtId="0" fontId="38" fillId="22" borderId="15" applyNumberFormat="0" applyAlignment="0" applyProtection="0"/>
    <xf numFmtId="0" fontId="39" fillId="22" borderId="14" applyNumberFormat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23" borderId="20" applyNumberFormat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0" borderId="0"/>
    <xf numFmtId="0" fontId="9" fillId="0" borderId="0"/>
    <xf numFmtId="0" fontId="1" fillId="0" borderId="0"/>
    <xf numFmtId="0" fontId="32" fillId="0" borderId="0"/>
    <xf numFmtId="0" fontId="31" fillId="0" borderId="0"/>
    <xf numFmtId="0" fontId="24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25" borderId="21" applyNumberFormat="0" applyFon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22" applyNumberFormat="0" applyFill="0" applyAlignment="0" applyProtection="0"/>
    <xf numFmtId="0" fontId="50" fillId="0" borderId="0"/>
    <xf numFmtId="0" fontId="51" fillId="0" borderId="0" applyNumberFormat="0" applyFill="0" applyBorder="0" applyAlignment="0" applyProtection="0"/>
    <xf numFmtId="49" fontId="50" fillId="0" borderId="0"/>
    <xf numFmtId="16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8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5" borderId="0" applyNumberFormat="0" applyBorder="0" applyAlignment="0" applyProtection="0"/>
    <xf numFmtId="37" fontId="24" fillId="0" borderId="0" applyFont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/>
    <xf numFmtId="165" fontId="4" fillId="0" borderId="0" xfId="0" applyNumberFormat="1" applyFont="1" applyFill="1" applyAlignment="1"/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9" fillId="0" borderId="0" xfId="0" applyNumberFormat="1" applyFont="1" applyFill="1" applyAlignment="1"/>
    <xf numFmtId="0" fontId="9" fillId="0" borderId="0" xfId="0" applyFont="1" applyFill="1" applyAlignment="1"/>
    <xf numFmtId="165" fontId="10" fillId="0" borderId="0" xfId="0" applyNumberFormat="1" applyFont="1" applyFill="1" applyAlignment="1"/>
    <xf numFmtId="166" fontId="7" fillId="0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3" fontId="12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4" xfId="1" applyFont="1" applyFill="1" applyBorder="1" applyAlignment="1"/>
    <xf numFmtId="165" fontId="3" fillId="2" borderId="4" xfId="1" applyNumberFormat="1" applyFont="1" applyFill="1" applyBorder="1" applyAlignment="1"/>
    <xf numFmtId="165" fontId="3" fillId="2" borderId="4" xfId="1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/>
    </xf>
    <xf numFmtId="0" fontId="3" fillId="2" borderId="0" xfId="1" applyFont="1" applyFill="1" applyBorder="1" applyAlignment="1"/>
    <xf numFmtId="165" fontId="3" fillId="2" borderId="0" xfId="1" applyNumberFormat="1" applyFont="1" applyFill="1" applyBorder="1" applyAlignment="1"/>
    <xf numFmtId="165" fontId="3" fillId="2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53" fillId="0" borderId="0" xfId="0" applyNumberFormat="1" applyFont="1"/>
    <xf numFmtId="0" fontId="53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11" fillId="0" borderId="6" xfId="0" applyFont="1" applyFill="1" applyBorder="1" applyAlignment="1">
      <alignment horizontal="left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0" fontId="7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</cellXfs>
  <cellStyles count="16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Bottom Border Line" xfId="20"/>
    <cellStyle name="Centered Heading" xfId="21"/>
    <cellStyle name="Column_Title" xfId="22"/>
    <cellStyle name="Comma %" xfId="23"/>
    <cellStyle name="Comma [0] 2" xfId="24"/>
    <cellStyle name="Comma 0.0" xfId="25"/>
    <cellStyle name="Comma 0.0%" xfId="26"/>
    <cellStyle name="Comma 0.00" xfId="27"/>
    <cellStyle name="Comma 0.00%" xfId="28"/>
    <cellStyle name="Comma 0.000" xfId="29"/>
    <cellStyle name="Comma 0.000%" xfId="30"/>
    <cellStyle name="Comma 10" xfId="31"/>
    <cellStyle name="Comma 11" xfId="32"/>
    <cellStyle name="Comma 11 2 2" xfId="33"/>
    <cellStyle name="Comma 12" xfId="34"/>
    <cellStyle name="Comma 13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Company Name" xfId="45"/>
    <cellStyle name="CR Comma" xfId="46"/>
    <cellStyle name="CR Currency" xfId="47"/>
    <cellStyle name="Credit" xfId="48"/>
    <cellStyle name="Credit subtotal" xfId="49"/>
    <cellStyle name="Credit Total" xfId="50"/>
    <cellStyle name="Currency %" xfId="51"/>
    <cellStyle name="Currency 0.0" xfId="52"/>
    <cellStyle name="Currency 0.0%" xfId="53"/>
    <cellStyle name="Currency 0.00" xfId="54"/>
    <cellStyle name="Currency 0.00%" xfId="55"/>
    <cellStyle name="Currency 0.000" xfId="56"/>
    <cellStyle name="Currency 0.000%" xfId="57"/>
    <cellStyle name="Date" xfId="58"/>
    <cellStyle name="Debit" xfId="59"/>
    <cellStyle name="Debit subtotal" xfId="60"/>
    <cellStyle name="Debit Total" xfId="61"/>
    <cellStyle name="Dex Doub Line" xfId="62"/>
    <cellStyle name="Heading" xfId="63"/>
    <cellStyle name="Heading No Underline" xfId="64"/>
    <cellStyle name="Heading With Underline" xfId="65"/>
    <cellStyle name="Îáû÷íûé_Ëèñò1" xfId="66"/>
    <cellStyle name="Normal 10" xfId="67"/>
    <cellStyle name="Normal 10 2" xfId="68"/>
    <cellStyle name="Normal 11" xfId="69"/>
    <cellStyle name="Normal 11 2" xfId="1"/>
    <cellStyle name="Normal 12" xfId="70"/>
    <cellStyle name="Normal 2" xfId="71"/>
    <cellStyle name="Normal 2 14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_Лист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TBs" xfId="88"/>
    <cellStyle name="Ôèíàíñîâûé [0]_Ëèñò1" xfId="89"/>
    <cellStyle name="Ôèíàíñîâûé_Ëèñò1" xfId="90"/>
    <cellStyle name="Percent %" xfId="91"/>
    <cellStyle name="Percent % Long Underline" xfId="92"/>
    <cellStyle name="Percent %_Worksheet in  US Financial Statements Ref. Workbook - Single Co" xfId="93"/>
    <cellStyle name="Percent (0)" xfId="94"/>
    <cellStyle name="Percent 0.0%" xfId="95"/>
    <cellStyle name="Percent 0.0% Long Underline" xfId="96"/>
    <cellStyle name="Percent 0.00%" xfId="97"/>
    <cellStyle name="Percent 0.00% Long Underline" xfId="98"/>
    <cellStyle name="Percent 0.000%" xfId="99"/>
    <cellStyle name="Percent 0.000% Long Underline" xfId="100"/>
    <cellStyle name="Percent 2" xfId="101"/>
    <cellStyle name="Percent 3" xfId="102"/>
    <cellStyle name="Percent 3 2" xfId="103"/>
    <cellStyle name="Style 1" xfId="104"/>
    <cellStyle name="Style 1 2" xfId="105"/>
    <cellStyle name="Style 1 3" xfId="106"/>
    <cellStyle name="Style 1 4" xfId="107"/>
    <cellStyle name="Style 1 5" xfId="108"/>
    <cellStyle name="Style 1 6" xfId="109"/>
    <cellStyle name="Style 1_Лист2" xfId="110"/>
    <cellStyle name="Table Label" xfId="111"/>
    <cellStyle name="Tickmark" xfId="112"/>
    <cellStyle name="Top and Bottom Border" xfId="113"/>
    <cellStyle name="User_Defined_C" xfId="114"/>
    <cellStyle name="Zaph Call 11pt" xfId="115"/>
    <cellStyle name="Акцент1 2" xfId="116"/>
    <cellStyle name="Акцент2 2" xfId="117"/>
    <cellStyle name="Акцент3 2" xfId="118"/>
    <cellStyle name="Акцент4 2" xfId="119"/>
    <cellStyle name="Акцент5 2" xfId="120"/>
    <cellStyle name="Акцент6 2" xfId="121"/>
    <cellStyle name="Ввод  2" xfId="122"/>
    <cellStyle name="Вывод 2" xfId="123"/>
    <cellStyle name="Вычисление 2" xfId="124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Название 2" xfId="131"/>
    <cellStyle name="Нейтральный 2" xfId="132"/>
    <cellStyle name="Обычный" xfId="0" builtinId="0"/>
    <cellStyle name="Обычный 11" xfId="133"/>
    <cellStyle name="Обычный 2" xfId="134"/>
    <cellStyle name="Обычный 2 2" xfId="135"/>
    <cellStyle name="Обычный 2 3" xfId="136"/>
    <cellStyle name="Обычный 2 4" xfId="137"/>
    <cellStyle name="Обычный 3" xfId="138"/>
    <cellStyle name="Обычный 4" xfId="139"/>
    <cellStyle name="Обычный 5" xfId="140"/>
    <cellStyle name="Обычный 5 23" xfId="141"/>
    <cellStyle name="Обычный 5 23 2" xfId="142"/>
    <cellStyle name="Обычный 6" xfId="143"/>
    <cellStyle name="Обычный 7" xfId="144"/>
    <cellStyle name="Обычный 8" xfId="145"/>
    <cellStyle name="Обычный 873" xfId="146"/>
    <cellStyle name="Обычный 875" xfId="147"/>
    <cellStyle name="Обычный 9" xfId="148"/>
    <cellStyle name="Обычный 93" xfId="149"/>
    <cellStyle name="Плохой 2" xfId="150"/>
    <cellStyle name="Пояснение 2" xfId="151"/>
    <cellStyle name="Примечание 2" xfId="152"/>
    <cellStyle name="Процентный 2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екстовый" xfId="159"/>
    <cellStyle name="Тысячи [0]_010SN05" xfId="160"/>
    <cellStyle name="Тысячи_010SN05" xfId="161"/>
    <cellStyle name="Финансовый 2" xfId="162"/>
    <cellStyle name="Финансовый 3" xfId="163"/>
    <cellStyle name="Хороший 2" xfId="164"/>
    <cellStyle name="Числовой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36"/>
  <sheetViews>
    <sheetView showGridLines="0" zoomScale="70" zoomScaleNormal="70" workbookViewId="0">
      <selection activeCell="J17" sqref="J17"/>
    </sheetView>
  </sheetViews>
  <sheetFormatPr defaultRowHeight="12.75"/>
  <cols>
    <col min="1" max="1" width="12.7109375" style="1" customWidth="1"/>
    <col min="2" max="2" width="60.85546875" style="1" customWidth="1"/>
    <col min="3" max="3" width="9.140625" style="1" customWidth="1"/>
    <col min="4" max="6" width="14.42578125" style="1" customWidth="1"/>
    <col min="7" max="7" width="18.42578125" style="1" customWidth="1"/>
    <col min="8" max="8" width="13.42578125" style="1" customWidth="1"/>
    <col min="9" max="9" width="18.42578125" style="1" customWidth="1"/>
    <col min="10" max="10" width="13.42578125" style="1" customWidth="1"/>
    <col min="11" max="11" width="13.42578125" style="1" bestFit="1" customWidth="1"/>
    <col min="12" max="12" width="13.140625" style="1" bestFit="1" customWidth="1"/>
    <col min="13" max="13" width="13.42578125" style="1" bestFit="1" customWidth="1"/>
    <col min="14" max="14" width="11.7109375" style="1" bestFit="1" customWidth="1"/>
    <col min="15" max="15" width="11.5703125" style="1" bestFit="1" customWidth="1"/>
    <col min="16" max="17" width="9.140625" style="1"/>
    <col min="18" max="18" width="12.7109375" style="1" bestFit="1" customWidth="1"/>
    <col min="19" max="19" width="12.28515625" style="1" bestFit="1" customWidth="1"/>
    <col min="20" max="20" width="11.7109375" style="1" bestFit="1" customWidth="1"/>
    <col min="21" max="21" width="12.85546875" style="1" bestFit="1" customWidth="1"/>
    <col min="22" max="22" width="18.28515625" style="1" bestFit="1" customWidth="1"/>
    <col min="23" max="23" width="11.28515625" style="1" customWidth="1"/>
    <col min="24" max="26" width="9.140625" style="1"/>
    <col min="27" max="29" width="11.7109375" style="1" bestFit="1" customWidth="1"/>
    <col min="30" max="30" width="11.5703125" style="1" customWidth="1"/>
    <col min="31" max="45" width="9.140625" style="1"/>
    <col min="46" max="46" width="11.85546875" style="1" bestFit="1" customWidth="1"/>
    <col min="47" max="16384" width="9.140625" style="1"/>
  </cols>
  <sheetData>
    <row r="2" spans="2:6" ht="13.5" thickBot="1">
      <c r="B2" s="3" t="s">
        <v>0</v>
      </c>
      <c r="C2" s="4" t="s">
        <v>1</v>
      </c>
      <c r="D2" s="5" t="s">
        <v>104</v>
      </c>
      <c r="F2" s="5" t="s">
        <v>2</v>
      </c>
    </row>
    <row r="3" spans="2:6">
      <c r="B3" s="6"/>
      <c r="C3" s="7"/>
      <c r="D3" s="8"/>
      <c r="F3" s="6"/>
    </row>
    <row r="4" spans="2:6">
      <c r="B4" s="6" t="s">
        <v>3</v>
      </c>
      <c r="C4" s="9">
        <v>5</v>
      </c>
      <c r="D4" s="10">
        <v>15602519</v>
      </c>
      <c r="F4" s="11">
        <v>12082199</v>
      </c>
    </row>
    <row r="5" spans="2:6" ht="13.5" thickBot="1">
      <c r="B5" s="12" t="s">
        <v>4</v>
      </c>
      <c r="C5" s="13">
        <v>6</v>
      </c>
      <c r="D5" s="14">
        <v>-9177140</v>
      </c>
      <c r="F5" s="15">
        <v>-6773202</v>
      </c>
    </row>
    <row r="6" spans="2:6">
      <c r="B6" s="16" t="s">
        <v>5</v>
      </c>
      <c r="C6" s="9"/>
      <c r="D6" s="10">
        <v>6425379</v>
      </c>
      <c r="F6" s="10">
        <v>5308997</v>
      </c>
    </row>
    <row r="7" spans="2:6">
      <c r="B7" s="16"/>
      <c r="C7" s="9"/>
      <c r="D7" s="10"/>
      <c r="F7" s="11"/>
    </row>
    <row r="8" spans="2:6">
      <c r="B8" s="6" t="s">
        <v>6</v>
      </c>
      <c r="C8" s="9">
        <v>7</v>
      </c>
      <c r="D8" s="10">
        <v>-469014</v>
      </c>
      <c r="F8" s="11">
        <v>-366003</v>
      </c>
    </row>
    <row r="9" spans="2:6">
      <c r="B9" s="6" t="s">
        <v>7</v>
      </c>
      <c r="C9" s="9">
        <v>8</v>
      </c>
      <c r="D9" s="10">
        <v>237038</v>
      </c>
      <c r="F9" s="11">
        <v>144187</v>
      </c>
    </row>
    <row r="10" spans="2:6" ht="13.5" thickBot="1">
      <c r="B10" s="6" t="s">
        <v>8</v>
      </c>
      <c r="C10" s="9">
        <v>8</v>
      </c>
      <c r="D10" s="10">
        <v>-194082</v>
      </c>
      <c r="F10" s="11">
        <v>-85682</v>
      </c>
    </row>
    <row r="11" spans="2:6">
      <c r="B11" s="17" t="s">
        <v>9</v>
      </c>
      <c r="C11" s="18"/>
      <c r="D11" s="19">
        <v>5999321</v>
      </c>
      <c r="F11" s="19">
        <v>5001499</v>
      </c>
    </row>
    <row r="12" spans="2:6">
      <c r="B12" s="6"/>
      <c r="C12" s="9"/>
      <c r="D12" s="10"/>
      <c r="F12" s="11"/>
    </row>
    <row r="13" spans="2:6">
      <c r="B13" s="6" t="s">
        <v>10</v>
      </c>
      <c r="C13" s="9"/>
      <c r="D13" s="10">
        <v>24440</v>
      </c>
      <c r="F13" s="11">
        <v>3515</v>
      </c>
    </row>
    <row r="14" spans="2:6">
      <c r="B14" s="6" t="s">
        <v>11</v>
      </c>
      <c r="C14" s="9">
        <v>9</v>
      </c>
      <c r="D14" s="10">
        <v>-820797</v>
      </c>
      <c r="F14" s="11">
        <v>-1193605</v>
      </c>
    </row>
    <row r="15" spans="2:6">
      <c r="B15" s="6" t="s">
        <v>12</v>
      </c>
      <c r="C15" s="9"/>
      <c r="D15" s="10">
        <v>0</v>
      </c>
      <c r="F15" s="11">
        <v>0</v>
      </c>
    </row>
    <row r="16" spans="2:6" ht="13.5" thickBot="1">
      <c r="B16" s="12" t="s">
        <v>13</v>
      </c>
      <c r="C16" s="9"/>
      <c r="D16" s="10">
        <v>2564353</v>
      </c>
      <c r="F16" s="11">
        <v>3000658</v>
      </c>
    </row>
    <row r="17" spans="2:6">
      <c r="B17" s="16" t="s">
        <v>14</v>
      </c>
      <c r="C17" s="18"/>
      <c r="D17" s="19">
        <v>7767317</v>
      </c>
      <c r="F17" s="19">
        <v>6812067</v>
      </c>
    </row>
    <row r="18" spans="2:6">
      <c r="B18" s="6"/>
      <c r="C18" s="9"/>
      <c r="D18" s="10"/>
      <c r="F18" s="11"/>
    </row>
    <row r="19" spans="2:6" ht="13.5" thickBot="1">
      <c r="B19" s="12" t="s">
        <v>15</v>
      </c>
      <c r="C19" s="13"/>
      <c r="D19" s="10">
        <v>0</v>
      </c>
      <c r="F19" s="15">
        <v>0</v>
      </c>
    </row>
    <row r="20" spans="2:6">
      <c r="B20" s="16" t="s">
        <v>16</v>
      </c>
      <c r="C20" s="9"/>
      <c r="D20" s="19">
        <v>7767317</v>
      </c>
      <c r="F20" s="19">
        <v>6812067</v>
      </c>
    </row>
    <row r="21" spans="2:6">
      <c r="B21" s="16"/>
      <c r="C21" s="9"/>
      <c r="D21" s="10"/>
      <c r="F21" s="11"/>
    </row>
    <row r="22" spans="2:6" ht="13.5" thickBot="1">
      <c r="B22" s="12" t="s">
        <v>17</v>
      </c>
      <c r="C22" s="13"/>
      <c r="D22" s="15">
        <v>0</v>
      </c>
      <c r="F22" s="15">
        <v>0</v>
      </c>
    </row>
    <row r="23" spans="2:6" ht="13.5" thickBot="1">
      <c r="B23" s="21" t="s">
        <v>18</v>
      </c>
      <c r="C23" s="22"/>
      <c r="D23" s="23">
        <v>7767317</v>
      </c>
      <c r="F23" s="23">
        <v>6812067</v>
      </c>
    </row>
    <row r="24" spans="2:6" ht="13.5" thickTop="1">
      <c r="B24" s="6"/>
      <c r="C24" s="9"/>
      <c r="D24" s="10"/>
      <c r="F24" s="11"/>
    </row>
    <row r="25" spans="2:6">
      <c r="B25" s="16" t="s">
        <v>19</v>
      </c>
      <c r="C25" s="9"/>
      <c r="D25" s="10"/>
      <c r="F25" s="11"/>
    </row>
    <row r="26" spans="2:6">
      <c r="B26" s="6" t="s">
        <v>20</v>
      </c>
      <c r="C26" s="9"/>
      <c r="D26" s="10">
        <v>7767327</v>
      </c>
      <c r="F26" s="11">
        <v>6812026</v>
      </c>
    </row>
    <row r="27" spans="2:6" ht="13.5" thickBot="1">
      <c r="B27" s="24" t="s">
        <v>21</v>
      </c>
      <c r="C27" s="22"/>
      <c r="D27" s="23">
        <v>-10</v>
      </c>
      <c r="F27" s="25">
        <v>41</v>
      </c>
    </row>
    <row r="28" spans="2:6" ht="13.5" thickTop="1">
      <c r="C28" s="20"/>
      <c r="D28" s="2">
        <f>D23-D26-D27</f>
        <v>0</v>
      </c>
      <c r="E28" s="27"/>
      <c r="F28" s="2">
        <f>F23-F26-F27</f>
        <v>0</v>
      </c>
    </row>
    <row r="29" spans="2:6">
      <c r="C29" s="20"/>
      <c r="D29" s="28"/>
      <c r="F29" s="28"/>
    </row>
    <row r="30" spans="2:6">
      <c r="B30" s="1" t="s">
        <v>22</v>
      </c>
      <c r="C30" s="20"/>
      <c r="D30" s="11">
        <v>10000000</v>
      </c>
      <c r="F30" s="11">
        <v>10000000</v>
      </c>
    </row>
    <row r="31" spans="2:6">
      <c r="B31" s="1" t="s">
        <v>23</v>
      </c>
      <c r="C31" s="20"/>
      <c r="D31" s="26">
        <v>0</v>
      </c>
      <c r="F31" s="11">
        <v>0</v>
      </c>
    </row>
    <row r="32" spans="2:6">
      <c r="B32" s="1" t="s">
        <v>24</v>
      </c>
      <c r="C32" s="20"/>
      <c r="D32" s="11">
        <v>776.73270000000002</v>
      </c>
      <c r="F32" s="11">
        <v>681.20259999999996</v>
      </c>
    </row>
    <row r="33" spans="2:6">
      <c r="B33" s="1" t="s">
        <v>25</v>
      </c>
      <c r="C33" s="20"/>
      <c r="D33" s="11">
        <v>776.73270000000002</v>
      </c>
      <c r="F33" s="11">
        <v>681.20259999999996</v>
      </c>
    </row>
    <row r="34" spans="2:6">
      <c r="C34" s="20"/>
      <c r="D34" s="28"/>
      <c r="F34" s="28"/>
    </row>
    <row r="35" spans="2:6">
      <c r="C35" s="20"/>
    </row>
    <row r="36" spans="2:6">
      <c r="C36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65"/>
  <sheetViews>
    <sheetView showGridLines="0" tabSelected="1" zoomScale="70" zoomScaleNormal="70" workbookViewId="0">
      <selection activeCell="B2" sqref="B2:F27"/>
    </sheetView>
  </sheetViews>
  <sheetFormatPr defaultRowHeight="15"/>
  <cols>
    <col min="2" max="2" width="60.85546875" customWidth="1"/>
    <col min="3" max="3" width="9.140625" customWidth="1"/>
    <col min="4" max="4" width="14.42578125" customWidth="1"/>
    <col min="5" max="5" width="4.5703125" customWidth="1"/>
    <col min="6" max="6" width="14.42578125" customWidth="1"/>
  </cols>
  <sheetData>
    <row r="2" spans="2:6" ht="26.25" thickBot="1">
      <c r="B2" s="3" t="s">
        <v>0</v>
      </c>
      <c r="C2" s="4" t="s">
        <v>1</v>
      </c>
      <c r="D2" s="29" t="s">
        <v>136</v>
      </c>
      <c r="E2" s="1"/>
      <c r="F2" s="86" t="s">
        <v>105</v>
      </c>
    </row>
    <row r="3" spans="2:6">
      <c r="B3" s="6"/>
      <c r="C3" s="30"/>
      <c r="D3" s="16"/>
      <c r="E3" s="1"/>
      <c r="F3" s="16"/>
    </row>
    <row r="4" spans="2:6">
      <c r="B4" s="16" t="s">
        <v>26</v>
      </c>
      <c r="C4" s="30"/>
      <c r="D4" s="8"/>
      <c r="E4" s="1"/>
      <c r="F4" s="8"/>
    </row>
    <row r="5" spans="2:6">
      <c r="B5" s="16" t="s">
        <v>27</v>
      </c>
      <c r="C5" s="30"/>
      <c r="D5" s="8"/>
      <c r="E5" s="1"/>
      <c r="F5" s="8"/>
    </row>
    <row r="6" spans="2:6">
      <c r="B6" s="6" t="s">
        <v>28</v>
      </c>
      <c r="C6" s="9"/>
      <c r="D6" s="10">
        <v>38222075</v>
      </c>
      <c r="E6" s="1"/>
      <c r="F6" s="10">
        <v>38170472</v>
      </c>
    </row>
    <row r="7" spans="2:6">
      <c r="B7" s="6" t="s">
        <v>29</v>
      </c>
      <c r="C7" s="9">
        <v>10</v>
      </c>
      <c r="D7" s="10">
        <v>4958087</v>
      </c>
      <c r="E7" s="1"/>
      <c r="F7" s="10">
        <v>4073035</v>
      </c>
    </row>
    <row r="8" spans="2:6">
      <c r="B8" s="6" t="s">
        <v>30</v>
      </c>
      <c r="C8" s="9">
        <v>11</v>
      </c>
      <c r="D8" s="10">
        <v>2779520</v>
      </c>
      <c r="E8" s="1"/>
      <c r="F8" s="10">
        <v>2739679</v>
      </c>
    </row>
    <row r="9" spans="2:6">
      <c r="B9" s="6" t="s">
        <v>106</v>
      </c>
      <c r="C9" s="9"/>
      <c r="D9" s="10">
        <v>0</v>
      </c>
      <c r="E9" s="1"/>
      <c r="F9" s="10">
        <v>0</v>
      </c>
    </row>
    <row r="10" spans="2:6">
      <c r="B10" s="6" t="s">
        <v>31</v>
      </c>
      <c r="C10" s="9">
        <v>12</v>
      </c>
      <c r="D10" s="10">
        <v>8478567</v>
      </c>
      <c r="E10" s="1"/>
      <c r="F10" s="10">
        <v>7070701</v>
      </c>
    </row>
    <row r="11" spans="2:6">
      <c r="B11" s="6" t="s">
        <v>107</v>
      </c>
      <c r="C11" s="9"/>
      <c r="D11" s="10">
        <v>1369193</v>
      </c>
      <c r="E11" s="1"/>
      <c r="F11" s="10">
        <v>1369193</v>
      </c>
    </row>
    <row r="12" spans="2:6">
      <c r="B12" s="6" t="s">
        <v>32</v>
      </c>
      <c r="C12" s="9"/>
      <c r="D12" s="10">
        <v>0</v>
      </c>
      <c r="E12" s="1"/>
      <c r="F12" s="10">
        <v>0</v>
      </c>
    </row>
    <row r="13" spans="2:6">
      <c r="B13" s="6" t="s">
        <v>33</v>
      </c>
      <c r="C13" s="9">
        <v>13</v>
      </c>
      <c r="D13" s="10">
        <v>379858</v>
      </c>
      <c r="E13" s="1"/>
      <c r="F13" s="10">
        <v>365831</v>
      </c>
    </row>
    <row r="14" spans="2:6" ht="15.75" thickBot="1">
      <c r="B14" s="12" t="s">
        <v>34</v>
      </c>
      <c r="C14" s="4"/>
      <c r="D14" s="14">
        <v>985292</v>
      </c>
      <c r="E14" s="1"/>
      <c r="F14" s="14">
        <v>20044</v>
      </c>
    </row>
    <row r="15" spans="2:6" ht="15.75" thickBot="1">
      <c r="B15" s="32" t="s">
        <v>108</v>
      </c>
      <c r="C15" s="31"/>
      <c r="D15" s="14">
        <f>SUM(D6:D14)</f>
        <v>57172592</v>
      </c>
      <c r="E15" s="1"/>
      <c r="F15" s="14">
        <f>SUM(F6:F14)</f>
        <v>53808955</v>
      </c>
    </row>
    <row r="16" spans="2:6">
      <c r="B16" s="6"/>
      <c r="C16" s="9"/>
      <c r="D16" s="10"/>
      <c r="E16" s="1"/>
      <c r="F16" s="10"/>
    </row>
    <row r="17" spans="2:6">
      <c r="B17" s="6" t="s">
        <v>35</v>
      </c>
      <c r="C17" s="9">
        <v>14</v>
      </c>
      <c r="D17" s="10">
        <v>11492531</v>
      </c>
      <c r="E17" s="1"/>
      <c r="F17" s="10">
        <v>11151839</v>
      </c>
    </row>
    <row r="18" spans="2:6">
      <c r="B18" s="6" t="s">
        <v>109</v>
      </c>
      <c r="C18" s="9">
        <v>15</v>
      </c>
      <c r="D18" s="10">
        <v>547051</v>
      </c>
      <c r="E18" s="1"/>
      <c r="F18" s="10">
        <v>285845</v>
      </c>
    </row>
    <row r="19" spans="2:6">
      <c r="B19" s="6" t="s">
        <v>137</v>
      </c>
      <c r="C19" s="9"/>
      <c r="D19" s="10"/>
      <c r="E19" s="1"/>
      <c r="F19" s="10"/>
    </row>
    <row r="20" spans="2:6">
      <c r="B20" s="6" t="s">
        <v>36</v>
      </c>
      <c r="C20" s="9">
        <v>16</v>
      </c>
      <c r="D20" s="10">
        <v>408127</v>
      </c>
      <c r="E20" s="1"/>
      <c r="F20" s="10">
        <v>421000</v>
      </c>
    </row>
    <row r="21" spans="2:6">
      <c r="B21" s="6" t="s">
        <v>37</v>
      </c>
      <c r="C21" s="9"/>
      <c r="D21" s="10">
        <v>423178</v>
      </c>
      <c r="E21" s="1"/>
      <c r="F21" s="10">
        <v>337763</v>
      </c>
    </row>
    <row r="22" spans="2:6">
      <c r="B22" s="6" t="s">
        <v>38</v>
      </c>
      <c r="C22" s="9"/>
      <c r="D22" s="10">
        <v>3281890</v>
      </c>
      <c r="E22" s="1"/>
      <c r="F22" s="10">
        <v>3135601</v>
      </c>
    </row>
    <row r="23" spans="2:6">
      <c r="B23" s="6" t="s">
        <v>39</v>
      </c>
      <c r="C23" s="6"/>
      <c r="D23" s="10">
        <v>118296</v>
      </c>
      <c r="E23" s="6"/>
      <c r="F23" s="10">
        <v>52129</v>
      </c>
    </row>
    <row r="24" spans="2:6" ht="15.75" thickBot="1">
      <c r="B24" s="12" t="s">
        <v>40</v>
      </c>
      <c r="C24" s="13">
        <v>17</v>
      </c>
      <c r="D24" s="14">
        <v>5715230</v>
      </c>
      <c r="E24" s="6"/>
      <c r="F24" s="14">
        <v>3801386</v>
      </c>
    </row>
    <row r="25" spans="2:6" ht="15.75" thickBot="1">
      <c r="B25" s="32" t="s">
        <v>110</v>
      </c>
      <c r="C25" s="31"/>
      <c r="D25" s="14">
        <f>SUM(D17:D24)</f>
        <v>21986303</v>
      </c>
      <c r="E25" s="1"/>
      <c r="F25" s="14">
        <f>SUM(F17:F24)</f>
        <v>19185563</v>
      </c>
    </row>
    <row r="26" spans="2:6" ht="15.75" thickBot="1">
      <c r="B26" s="90"/>
      <c r="C26" s="91"/>
      <c r="D26" s="40"/>
      <c r="E26" s="1"/>
      <c r="F26" s="40"/>
    </row>
    <row r="27" spans="2:6" ht="15.75" thickBot="1">
      <c r="B27" s="96" t="s">
        <v>111</v>
      </c>
      <c r="C27" s="97"/>
      <c r="D27" s="98">
        <f>D25+D15</f>
        <v>79158895</v>
      </c>
      <c r="E27" s="92"/>
      <c r="F27" s="98">
        <f>F25+F15</f>
        <v>72994518</v>
      </c>
    </row>
    <row r="28" spans="2:6">
      <c r="B28" s="92"/>
      <c r="C28" s="93"/>
      <c r="D28" s="94"/>
      <c r="E28" s="92"/>
      <c r="F28" s="94"/>
    </row>
    <row r="29" spans="2:6" ht="26.25" thickBot="1">
      <c r="B29" s="3" t="s">
        <v>0</v>
      </c>
      <c r="C29" s="4" t="s">
        <v>1</v>
      </c>
      <c r="D29" s="29" t="s">
        <v>136</v>
      </c>
      <c r="E29" s="1"/>
      <c r="F29" s="86" t="s">
        <v>105</v>
      </c>
    </row>
    <row r="30" spans="2:6">
      <c r="B30" s="6"/>
      <c r="C30" s="30"/>
      <c r="D30" s="8"/>
      <c r="E30" s="1"/>
      <c r="F30" s="8"/>
    </row>
    <row r="31" spans="2:6">
      <c r="B31" s="16" t="s">
        <v>41</v>
      </c>
      <c r="C31" s="30"/>
      <c r="D31" s="8"/>
      <c r="E31" s="1"/>
      <c r="F31" s="8"/>
    </row>
    <row r="32" spans="2:6">
      <c r="B32" s="16" t="s">
        <v>42</v>
      </c>
      <c r="C32" s="30"/>
      <c r="D32" s="8"/>
      <c r="E32" s="1"/>
      <c r="F32" s="8"/>
    </row>
    <row r="33" spans="2:6">
      <c r="B33" s="6" t="s">
        <v>43</v>
      </c>
      <c r="C33" s="9">
        <v>18</v>
      </c>
      <c r="D33" s="10">
        <v>8377523</v>
      </c>
      <c r="E33" s="1"/>
      <c r="F33" s="10">
        <v>8377523</v>
      </c>
    </row>
    <row r="34" spans="2:6">
      <c r="B34" s="6" t="s">
        <v>44</v>
      </c>
      <c r="C34" s="9"/>
      <c r="D34" s="10">
        <v>5119073</v>
      </c>
      <c r="E34" s="1"/>
      <c r="F34" s="10">
        <v>5119073</v>
      </c>
    </row>
    <row r="35" spans="2:6">
      <c r="B35" s="6" t="s">
        <v>45</v>
      </c>
      <c r="C35" s="9"/>
      <c r="D35" s="10">
        <v>-24150</v>
      </c>
      <c r="E35" s="1"/>
      <c r="F35" s="10">
        <v>-24150</v>
      </c>
    </row>
    <row r="36" spans="2:6" ht="15.75" thickBot="1">
      <c r="B36" s="12" t="s">
        <v>112</v>
      </c>
      <c r="C36" s="13"/>
      <c r="D36" s="14">
        <v>-4441402</v>
      </c>
      <c r="E36" s="1"/>
      <c r="F36" s="14">
        <v>-12208729</v>
      </c>
    </row>
    <row r="37" spans="2:6">
      <c r="B37" s="16" t="s">
        <v>46</v>
      </c>
      <c r="C37" s="9"/>
      <c r="D37" s="10">
        <f>SUM(D33:D36)</f>
        <v>9031044</v>
      </c>
      <c r="E37" s="1"/>
      <c r="F37" s="10">
        <f>SUM(F33:F36)</f>
        <v>1263717</v>
      </c>
    </row>
    <row r="38" spans="2:6">
      <c r="B38" s="6"/>
      <c r="C38" s="9"/>
      <c r="D38" s="10"/>
      <c r="E38" s="1"/>
      <c r="F38" s="10"/>
    </row>
    <row r="39" spans="2:6" ht="15.75" thickBot="1">
      <c r="B39" s="12" t="s">
        <v>21</v>
      </c>
      <c r="C39" s="13"/>
      <c r="D39" s="14">
        <v>-4468</v>
      </c>
      <c r="E39" s="1"/>
      <c r="F39" s="14">
        <v>-4458</v>
      </c>
    </row>
    <row r="40" spans="2:6" ht="15.75" thickBot="1">
      <c r="B40" s="32" t="s">
        <v>47</v>
      </c>
      <c r="C40" s="13"/>
      <c r="D40" s="14">
        <f>SUM(D37:D39)</f>
        <v>9026576</v>
      </c>
      <c r="E40" s="1"/>
      <c r="F40" s="14">
        <f>SUM(F37:F39)</f>
        <v>1259259</v>
      </c>
    </row>
    <row r="41" spans="2:6">
      <c r="B41" s="6"/>
      <c r="C41" s="9"/>
      <c r="D41" s="10"/>
      <c r="E41" s="1"/>
      <c r="F41" s="10"/>
    </row>
    <row r="42" spans="2:6">
      <c r="B42" s="16" t="s">
        <v>48</v>
      </c>
      <c r="C42" s="9"/>
      <c r="D42" s="10"/>
      <c r="E42" s="1"/>
      <c r="F42" s="10"/>
    </row>
    <row r="43" spans="2:6">
      <c r="B43" s="6" t="s">
        <v>49</v>
      </c>
      <c r="C43" s="34">
        <v>19</v>
      </c>
      <c r="D43" s="10">
        <v>24307905</v>
      </c>
      <c r="E43" s="1"/>
      <c r="F43" s="10">
        <v>26538128</v>
      </c>
    </row>
    <row r="44" spans="2:6">
      <c r="B44" s="6" t="s">
        <v>50</v>
      </c>
      <c r="C44" s="34">
        <v>20</v>
      </c>
      <c r="D44" s="10">
        <v>24456211</v>
      </c>
      <c r="E44" s="1"/>
      <c r="F44" s="10">
        <v>25265229</v>
      </c>
    </row>
    <row r="45" spans="2:6">
      <c r="B45" s="6" t="s">
        <v>51</v>
      </c>
      <c r="C45" s="34">
        <v>25</v>
      </c>
      <c r="D45" s="10">
        <v>692531</v>
      </c>
      <c r="E45" s="1"/>
      <c r="F45" s="10">
        <v>771205</v>
      </c>
    </row>
    <row r="46" spans="2:6">
      <c r="B46" s="6" t="s">
        <v>52</v>
      </c>
      <c r="C46" s="34"/>
      <c r="D46" s="10">
        <v>2092</v>
      </c>
      <c r="E46" s="1"/>
      <c r="F46" s="10">
        <v>2092</v>
      </c>
    </row>
    <row r="47" spans="2:6">
      <c r="B47" s="6" t="s">
        <v>53</v>
      </c>
      <c r="C47" s="34"/>
      <c r="D47" s="10">
        <v>1135558</v>
      </c>
      <c r="E47" s="1"/>
      <c r="F47" s="10">
        <v>1135558</v>
      </c>
    </row>
    <row r="48" spans="2:6">
      <c r="B48" s="6" t="s">
        <v>113</v>
      </c>
      <c r="C48" s="34"/>
      <c r="D48" s="10">
        <v>169901</v>
      </c>
      <c r="E48" s="1"/>
      <c r="F48" s="10">
        <v>260514</v>
      </c>
    </row>
    <row r="49" spans="2:6" ht="15.75" thickBot="1">
      <c r="B49" s="12" t="s">
        <v>54</v>
      </c>
      <c r="C49" s="35">
        <v>21</v>
      </c>
      <c r="D49" s="14">
        <v>456116</v>
      </c>
      <c r="E49" s="1"/>
      <c r="F49" s="14">
        <v>456116</v>
      </c>
    </row>
    <row r="50" spans="2:6" ht="15.75" thickBot="1">
      <c r="B50" s="32" t="s">
        <v>55</v>
      </c>
      <c r="C50" s="13"/>
      <c r="D50" s="14">
        <f>SUM(D43:D49)</f>
        <v>51220314</v>
      </c>
      <c r="E50" s="1"/>
      <c r="F50" s="14">
        <f>SUM(F43:F49)</f>
        <v>54428842</v>
      </c>
    </row>
    <row r="51" spans="2:6">
      <c r="B51" s="6"/>
      <c r="C51" s="9"/>
      <c r="D51" s="10"/>
      <c r="E51" s="1"/>
      <c r="F51" s="10"/>
    </row>
    <row r="52" spans="2:6">
      <c r="B52" s="36" t="s">
        <v>56</v>
      </c>
      <c r="C52" s="9"/>
      <c r="D52" s="10"/>
      <c r="E52" s="1"/>
      <c r="F52" s="10"/>
    </row>
    <row r="53" spans="2:6">
      <c r="B53" s="37" t="s">
        <v>57</v>
      </c>
      <c r="C53" s="34">
        <v>19</v>
      </c>
      <c r="D53" s="10">
        <v>13653163</v>
      </c>
      <c r="E53" s="1"/>
      <c r="F53" s="10">
        <v>11518689</v>
      </c>
    </row>
    <row r="54" spans="2:6">
      <c r="B54" s="37" t="s">
        <v>58</v>
      </c>
      <c r="C54" s="34">
        <v>25</v>
      </c>
      <c r="D54" s="10">
        <v>424719</v>
      </c>
      <c r="E54" s="1"/>
      <c r="F54" s="10">
        <v>458543</v>
      </c>
    </row>
    <row r="55" spans="2:6">
      <c r="B55" s="37" t="s">
        <v>59</v>
      </c>
      <c r="C55" s="34">
        <v>22</v>
      </c>
      <c r="D55" s="10">
        <v>3326785</v>
      </c>
      <c r="E55" s="1"/>
      <c r="F55" s="10">
        <v>3311831</v>
      </c>
    </row>
    <row r="56" spans="2:6">
      <c r="B56" s="37" t="s">
        <v>60</v>
      </c>
      <c r="C56" s="34"/>
      <c r="D56" s="10">
        <v>179102</v>
      </c>
      <c r="E56" s="1"/>
      <c r="F56" s="10">
        <v>1003066</v>
      </c>
    </row>
    <row r="57" spans="2:6">
      <c r="B57" s="37" t="s">
        <v>114</v>
      </c>
      <c r="C57" s="34"/>
      <c r="D57" s="10">
        <v>347915</v>
      </c>
      <c r="E57" s="1"/>
      <c r="F57" s="10">
        <v>348137</v>
      </c>
    </row>
    <row r="58" spans="2:6" ht="15.75" thickBot="1">
      <c r="B58" s="37" t="s">
        <v>61</v>
      </c>
      <c r="C58" s="34">
        <v>23</v>
      </c>
      <c r="D58" s="10">
        <v>980321</v>
      </c>
      <c r="E58" s="1"/>
      <c r="F58" s="10">
        <v>666151</v>
      </c>
    </row>
    <row r="59" spans="2:6" ht="15.75" thickBot="1">
      <c r="B59" s="38" t="s">
        <v>115</v>
      </c>
      <c r="C59" s="39"/>
      <c r="D59" s="40">
        <f>SUM(D53:D58)</f>
        <v>18912005</v>
      </c>
      <c r="E59" s="1"/>
      <c r="F59" s="40">
        <f>SUM(F53:F58)</f>
        <v>17306417</v>
      </c>
    </row>
    <row r="60" spans="2:6" ht="15.75" thickBot="1">
      <c r="B60" s="37" t="s">
        <v>116</v>
      </c>
      <c r="C60" s="7"/>
      <c r="D60" s="10">
        <f>D50+D59</f>
        <v>70132319</v>
      </c>
      <c r="E60" s="1"/>
      <c r="F60" s="10">
        <f>F50+F59</f>
        <v>71735259</v>
      </c>
    </row>
    <row r="61" spans="2:6" ht="15.75" thickBot="1">
      <c r="B61" s="41" t="s">
        <v>62</v>
      </c>
      <c r="C61" s="42"/>
      <c r="D61" s="33">
        <f>D60+D40</f>
        <v>79158895</v>
      </c>
      <c r="E61" s="1"/>
      <c r="F61" s="33">
        <f>F60+F40</f>
        <v>72994518</v>
      </c>
    </row>
    <row r="62" spans="2:6" ht="15.75" thickTop="1">
      <c r="B62" s="1"/>
      <c r="C62" s="1"/>
      <c r="D62" s="26">
        <f>D61-D27</f>
        <v>0</v>
      </c>
      <c r="E62" s="27"/>
      <c r="F62" s="26">
        <f>F61-F27</f>
        <v>0</v>
      </c>
    </row>
    <row r="63" spans="2:6">
      <c r="B63" s="1"/>
      <c r="C63" s="1"/>
      <c r="D63" s="1"/>
      <c r="E63" s="1"/>
      <c r="F63" s="1"/>
    </row>
    <row r="64" spans="2:6">
      <c r="B64" s="43" t="s">
        <v>63</v>
      </c>
      <c r="C64" s="44">
        <v>18</v>
      </c>
      <c r="D64" s="45">
        <v>625</v>
      </c>
      <c r="E64" s="1"/>
      <c r="F64" s="45">
        <v>-148</v>
      </c>
    </row>
    <row r="65" spans="2:6">
      <c r="B65" s="95" t="s">
        <v>64</v>
      </c>
      <c r="C65" s="44">
        <v>18</v>
      </c>
      <c r="D65" s="45">
        <v>5000</v>
      </c>
      <c r="E65" s="1"/>
      <c r="F65" s="45"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19"/>
  <sheetViews>
    <sheetView showGridLines="0" zoomScale="70" zoomScaleNormal="70" workbookViewId="0">
      <selection activeCell="B3" sqref="B3:J16"/>
    </sheetView>
  </sheetViews>
  <sheetFormatPr defaultRowHeight="15"/>
  <cols>
    <col min="2" max="2" width="60.85546875" customWidth="1"/>
    <col min="3" max="3" width="9.140625" customWidth="1"/>
    <col min="4" max="8" width="14.42578125" customWidth="1"/>
    <col min="9" max="9" width="13.28515625" customWidth="1"/>
    <col min="10" max="10" width="13" customWidth="1"/>
  </cols>
  <sheetData>
    <row r="2" spans="2:13" ht="15.75" thickBot="1"/>
    <row r="3" spans="2:13" ht="15.75" thickBot="1">
      <c r="B3" s="47"/>
      <c r="C3" s="17"/>
      <c r="D3" s="51" t="s">
        <v>67</v>
      </c>
      <c r="E3" s="51"/>
      <c r="F3" s="52"/>
      <c r="G3" s="46"/>
      <c r="H3" s="46"/>
      <c r="I3" s="46"/>
      <c r="J3" s="46"/>
    </row>
    <row r="4" spans="2:13" ht="39">
      <c r="B4" s="47" t="s">
        <v>0</v>
      </c>
      <c r="C4" s="88"/>
      <c r="D4" s="88" t="s">
        <v>68</v>
      </c>
      <c r="E4" s="88" t="s">
        <v>69</v>
      </c>
      <c r="F4" s="88" t="s">
        <v>70</v>
      </c>
      <c r="G4" s="99" t="s">
        <v>135</v>
      </c>
      <c r="H4" s="88"/>
      <c r="I4" s="87" t="s">
        <v>71</v>
      </c>
      <c r="J4" s="53" t="s">
        <v>72</v>
      </c>
    </row>
    <row r="5" spans="2:13" ht="15.75" thickBot="1">
      <c r="B5" s="89"/>
      <c r="C5" s="89"/>
      <c r="D5" s="89" t="s">
        <v>73</v>
      </c>
      <c r="E5" s="89" t="s">
        <v>73</v>
      </c>
      <c r="F5" s="89" t="s">
        <v>74</v>
      </c>
      <c r="G5" s="100"/>
      <c r="H5" s="89" t="s">
        <v>72</v>
      </c>
      <c r="I5" s="89" t="s">
        <v>75</v>
      </c>
      <c r="J5" s="89" t="s">
        <v>73</v>
      </c>
    </row>
    <row r="6" spans="2:13" ht="15.75" thickBot="1">
      <c r="B6" s="49"/>
      <c r="C6" s="54"/>
      <c r="D6" s="50"/>
      <c r="E6" s="50"/>
      <c r="F6" s="50"/>
      <c r="G6" s="50"/>
      <c r="H6" s="50"/>
      <c r="I6" s="50"/>
      <c r="J6" s="50"/>
    </row>
    <row r="7" spans="2:13" ht="15.75" thickBot="1">
      <c r="B7" s="55" t="s">
        <v>65</v>
      </c>
      <c r="C7" s="56"/>
      <c r="D7" s="57">
        <v>8377523</v>
      </c>
      <c r="E7" s="57">
        <v>7075435</v>
      </c>
      <c r="F7" s="57">
        <v>-24150</v>
      </c>
      <c r="G7" s="57">
        <v>-23013791</v>
      </c>
      <c r="H7" s="57">
        <v>-7584983</v>
      </c>
      <c r="I7" s="57">
        <v>-4585</v>
      </c>
      <c r="J7" s="57">
        <f>SUM(H7:I7)</f>
        <v>-7589568</v>
      </c>
    </row>
    <row r="8" spans="2:13" ht="15.75" thickTop="1">
      <c r="B8" s="58" t="s">
        <v>138</v>
      </c>
      <c r="C8" s="20"/>
      <c r="D8" s="48"/>
      <c r="E8" s="48"/>
      <c r="F8" s="48"/>
      <c r="G8" s="48">
        <v>6812026</v>
      </c>
      <c r="H8" s="48">
        <v>6812026</v>
      </c>
      <c r="I8" s="48">
        <v>41</v>
      </c>
      <c r="J8" s="48">
        <f>SUM(H8:I8)</f>
        <v>6812067</v>
      </c>
    </row>
    <row r="9" spans="2:13" ht="15.75" thickBot="1">
      <c r="B9" s="49" t="s">
        <v>139</v>
      </c>
      <c r="C9" s="20"/>
      <c r="D9" s="50"/>
      <c r="E9" s="50"/>
      <c r="F9" s="50"/>
      <c r="G9" s="50">
        <v>6812026</v>
      </c>
      <c r="H9" s="50">
        <v>6812026</v>
      </c>
      <c r="I9" s="50">
        <v>41</v>
      </c>
      <c r="J9" s="50">
        <f>SUM(H9:I9)</f>
        <v>6812067</v>
      </c>
    </row>
    <row r="10" spans="2:13" ht="15.75" thickBot="1">
      <c r="B10" s="55" t="s">
        <v>66</v>
      </c>
      <c r="C10" s="56"/>
      <c r="D10" s="57">
        <f t="shared" ref="D10:F10" si="0">D9+D7</f>
        <v>8377523</v>
      </c>
      <c r="E10" s="57">
        <f t="shared" si="0"/>
        <v>7075435</v>
      </c>
      <c r="F10" s="57">
        <f t="shared" si="0"/>
        <v>-24150</v>
      </c>
      <c r="G10" s="57">
        <f>G9+G7</f>
        <v>-16201765</v>
      </c>
      <c r="H10" s="57">
        <f t="shared" ref="H10" si="1">H9+H7</f>
        <v>-772957</v>
      </c>
      <c r="I10" s="57">
        <f>I9+I7</f>
        <v>-4544</v>
      </c>
      <c r="J10" s="57">
        <f>SUM(H10:I10)</f>
        <v>-777501</v>
      </c>
    </row>
    <row r="11" spans="2:13" ht="15.75" thickTop="1">
      <c r="B11" s="59"/>
      <c r="C11" s="60"/>
      <c r="D11" s="61"/>
      <c r="E11" s="61"/>
      <c r="F11" s="61"/>
      <c r="G11" s="61"/>
      <c r="H11" s="61"/>
      <c r="I11" s="61"/>
      <c r="J11" s="61"/>
    </row>
    <row r="12" spans="2:13" ht="15.75" thickBot="1">
      <c r="B12" s="1"/>
      <c r="C12" s="1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2:13" ht="15.75" thickBot="1">
      <c r="B13" s="55" t="s">
        <v>117</v>
      </c>
      <c r="C13" s="56"/>
      <c r="D13" s="57">
        <v>8377523</v>
      </c>
      <c r="E13" s="57">
        <v>5119073</v>
      </c>
      <c r="F13" s="57">
        <v>-24150</v>
      </c>
      <c r="G13" s="57">
        <v>-12208729</v>
      </c>
      <c r="H13" s="57">
        <v>1263717</v>
      </c>
      <c r="I13" s="57">
        <v>-4458</v>
      </c>
      <c r="J13" s="57">
        <f>SUM(H13:I13)</f>
        <v>1259259</v>
      </c>
    </row>
    <row r="14" spans="2:13" ht="15.75" thickTop="1">
      <c r="B14" s="58" t="s">
        <v>138</v>
      </c>
      <c r="C14" s="20"/>
      <c r="D14" s="48">
        <v>0</v>
      </c>
      <c r="E14" s="48">
        <v>0</v>
      </c>
      <c r="F14" s="48">
        <v>0</v>
      </c>
      <c r="G14" s="48">
        <v>7767327</v>
      </c>
      <c r="H14" s="48">
        <v>7767327</v>
      </c>
      <c r="I14" s="48">
        <v>-10</v>
      </c>
      <c r="J14" s="48">
        <f>SUM(H14:I14)</f>
        <v>7767317</v>
      </c>
      <c r="L14" s="83">
        <f>G14-ОПУ!D26</f>
        <v>0</v>
      </c>
      <c r="M14" s="83">
        <f>I14-ОПУ!D27</f>
        <v>0</v>
      </c>
    </row>
    <row r="15" spans="2:13" ht="15.75" thickBot="1">
      <c r="B15" s="49" t="s">
        <v>139</v>
      </c>
      <c r="C15" s="20"/>
      <c r="D15" s="50">
        <v>0</v>
      </c>
      <c r="E15" s="50">
        <v>0</v>
      </c>
      <c r="F15" s="50">
        <v>0</v>
      </c>
      <c r="G15" s="50">
        <v>7767327</v>
      </c>
      <c r="H15" s="50">
        <v>7767327</v>
      </c>
      <c r="I15" s="50">
        <v>-10</v>
      </c>
      <c r="J15" s="50">
        <f>SUM(H15:I15)</f>
        <v>7767317</v>
      </c>
      <c r="M15" s="83">
        <f>J15-ОПУ!D23</f>
        <v>0</v>
      </c>
    </row>
    <row r="16" spans="2:13" ht="15.75" thickBot="1">
      <c r="B16" s="55" t="s">
        <v>118</v>
      </c>
      <c r="C16" s="56"/>
      <c r="D16" s="57">
        <f t="shared" ref="D16:H16" si="2">D15+D13</f>
        <v>8377523</v>
      </c>
      <c r="E16" s="57">
        <f t="shared" si="2"/>
        <v>5119073</v>
      </c>
      <c r="F16" s="57">
        <f t="shared" si="2"/>
        <v>-24150</v>
      </c>
      <c r="G16" s="57">
        <f t="shared" si="2"/>
        <v>-4441402</v>
      </c>
      <c r="H16" s="57">
        <f t="shared" si="2"/>
        <v>9031044</v>
      </c>
      <c r="I16" s="57">
        <f>I15+I13</f>
        <v>-4468</v>
      </c>
      <c r="J16" s="57">
        <f>SUM(H16:I16)</f>
        <v>9026576</v>
      </c>
    </row>
    <row r="17" spans="4:11" ht="15.75" thickTop="1"/>
    <row r="18" spans="4:11">
      <c r="D18" s="84">
        <f>D16-'Бухгалтерский баланс'!D33</f>
        <v>0</v>
      </c>
      <c r="E18" s="84">
        <f>E16-'Бухгалтерский баланс'!D34</f>
        <v>0</v>
      </c>
      <c r="F18" s="84">
        <f>F16-'Бухгалтерский баланс'!D35</f>
        <v>0</v>
      </c>
      <c r="G18" s="84">
        <f>G16-'Бухгалтерский баланс'!D36</f>
        <v>0</v>
      </c>
      <c r="H18" s="84">
        <f>H16-'Бухгалтерский баланс'!D37</f>
        <v>0</v>
      </c>
      <c r="I18" s="84">
        <f>I16-'Бухгалтерский баланс'!D39</f>
        <v>0</v>
      </c>
      <c r="J18" s="84">
        <f>J16-'Бухгалтерский баланс'!D40</f>
        <v>0</v>
      </c>
      <c r="K18" s="85"/>
    </row>
    <row r="19" spans="4:11">
      <c r="D19" s="84">
        <f>D13-'Бухгалтерский баланс'!F33</f>
        <v>0</v>
      </c>
      <c r="E19" s="84">
        <f>E13-'Бухгалтерский баланс'!F34</f>
        <v>0</v>
      </c>
      <c r="F19" s="84">
        <f>F13-'Бухгалтерский баланс'!F35</f>
        <v>0</v>
      </c>
      <c r="G19" s="84">
        <f>G13-'Бухгалтерский баланс'!F36</f>
        <v>0</v>
      </c>
      <c r="H19" s="84">
        <f>H13-'Бухгалтерский баланс'!F37</f>
        <v>0</v>
      </c>
      <c r="I19" s="84">
        <f>I13-'Бухгалтерский баланс'!F39</f>
        <v>0</v>
      </c>
      <c r="J19" s="84">
        <f>J13-'Бухгалтерский баланс'!F40</f>
        <v>0</v>
      </c>
      <c r="K19" s="85"/>
    </row>
  </sheetData>
  <mergeCells count="1"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F59"/>
  <sheetViews>
    <sheetView showGridLines="0" topLeftCell="A33" zoomScale="70" zoomScaleNormal="70" workbookViewId="0">
      <selection activeCell="E7" sqref="E7"/>
    </sheetView>
  </sheetViews>
  <sheetFormatPr defaultRowHeight="15"/>
  <cols>
    <col min="2" max="2" width="60.85546875" customWidth="1"/>
    <col min="3" max="3" width="9.140625" customWidth="1"/>
    <col min="4" max="6" width="14.42578125" customWidth="1"/>
  </cols>
  <sheetData>
    <row r="3" spans="2:6" ht="15.75" thickBot="1">
      <c r="B3" s="62" t="s">
        <v>0</v>
      </c>
      <c r="C3" s="4" t="s">
        <v>1</v>
      </c>
      <c r="D3" s="63" t="s">
        <v>104</v>
      </c>
      <c r="E3" s="1"/>
      <c r="F3" s="63" t="s">
        <v>2</v>
      </c>
    </row>
    <row r="4" spans="2:6">
      <c r="B4" s="37"/>
      <c r="C4" s="64"/>
      <c r="D4" s="36"/>
      <c r="E4" s="1"/>
      <c r="F4" s="36"/>
    </row>
    <row r="5" spans="2:6">
      <c r="B5" s="36" t="s">
        <v>76</v>
      </c>
      <c r="C5" s="64"/>
      <c r="D5" s="1"/>
      <c r="E5" s="1"/>
      <c r="F5" s="1"/>
    </row>
    <row r="6" spans="2:6">
      <c r="B6" s="37" t="s">
        <v>77</v>
      </c>
      <c r="C6" s="64"/>
      <c r="D6" s="10">
        <f>ОПУ!D23</f>
        <v>7767317</v>
      </c>
      <c r="E6" s="2">
        <f>D6-ОПУ!D23</f>
        <v>0</v>
      </c>
      <c r="F6" s="11">
        <v>4285655</v>
      </c>
    </row>
    <row r="7" spans="2:6">
      <c r="B7" s="37" t="s">
        <v>78</v>
      </c>
      <c r="C7" s="64"/>
      <c r="D7" s="10"/>
      <c r="E7" s="2"/>
      <c r="F7" s="11">
        <v>0</v>
      </c>
    </row>
    <row r="8" spans="2:6">
      <c r="B8" s="65" t="s">
        <v>119</v>
      </c>
      <c r="C8" s="66" t="s">
        <v>79</v>
      </c>
      <c r="D8" s="10">
        <v>1734151</v>
      </c>
      <c r="E8" s="2">
        <v>0</v>
      </c>
      <c r="F8" s="11">
        <v>1601704</v>
      </c>
    </row>
    <row r="9" spans="2:6">
      <c r="B9" s="65" t="s">
        <v>120</v>
      </c>
      <c r="C9" s="66"/>
      <c r="D9" s="10">
        <v>0</v>
      </c>
      <c r="E9" s="2"/>
      <c r="F9" s="11">
        <v>1205</v>
      </c>
    </row>
    <row r="10" spans="2:6">
      <c r="B10" s="65" t="s">
        <v>121</v>
      </c>
      <c r="C10" s="66"/>
      <c r="D10" s="10">
        <v>-4021</v>
      </c>
      <c r="E10" s="2"/>
      <c r="F10" s="11">
        <v>-5132</v>
      </c>
    </row>
    <row r="11" spans="2:6">
      <c r="B11" s="65" t="s">
        <v>122</v>
      </c>
      <c r="C11" s="66"/>
      <c r="D11" s="10">
        <v>-69</v>
      </c>
      <c r="E11" s="2"/>
      <c r="F11" s="11">
        <v>0</v>
      </c>
    </row>
    <row r="12" spans="2:6">
      <c r="B12" s="65" t="s">
        <v>123</v>
      </c>
      <c r="C12" s="66"/>
      <c r="D12" s="10">
        <v>-58522</v>
      </c>
      <c r="E12" s="2"/>
      <c r="F12" s="11">
        <v>0</v>
      </c>
    </row>
    <row r="13" spans="2:6">
      <c r="B13" s="65" t="s">
        <v>80</v>
      </c>
      <c r="C13" s="66"/>
      <c r="D13" s="10">
        <v>47</v>
      </c>
      <c r="E13" s="2"/>
      <c r="F13" s="11">
        <v>29</v>
      </c>
    </row>
    <row r="14" spans="2:6">
      <c r="B14" s="65" t="s">
        <v>124</v>
      </c>
      <c r="C14" s="66"/>
      <c r="D14" s="10">
        <v>0</v>
      </c>
      <c r="E14" s="2"/>
      <c r="F14" s="11">
        <v>0</v>
      </c>
    </row>
    <row r="15" spans="2:6">
      <c r="B15" s="65" t="s">
        <v>125</v>
      </c>
      <c r="C15" s="66"/>
      <c r="D15" s="10">
        <v>0</v>
      </c>
      <c r="E15" s="2"/>
      <c r="F15" s="11">
        <v>0</v>
      </c>
    </row>
    <row r="16" spans="2:6">
      <c r="B16" s="65" t="s">
        <v>126</v>
      </c>
      <c r="C16" s="66"/>
      <c r="D16" s="10">
        <v>-2657497</v>
      </c>
      <c r="E16" s="2"/>
      <c r="F16" s="11">
        <v>-3115024</v>
      </c>
    </row>
    <row r="17" spans="2:6">
      <c r="B17" s="65" t="s">
        <v>10</v>
      </c>
      <c r="C17" s="66"/>
      <c r="D17" s="10">
        <v>-24440</v>
      </c>
      <c r="E17" s="2"/>
      <c r="F17" s="11">
        <v>-3515</v>
      </c>
    </row>
    <row r="18" spans="2:6" ht="15.75" thickBot="1">
      <c r="B18" s="65" t="s">
        <v>11</v>
      </c>
      <c r="C18" s="66"/>
      <c r="D18" s="10">
        <v>820797</v>
      </c>
      <c r="E18" s="2"/>
      <c r="F18" s="11">
        <v>1193605</v>
      </c>
    </row>
    <row r="19" spans="2:6" ht="25.5">
      <c r="B19" s="69" t="s">
        <v>81</v>
      </c>
      <c r="C19" s="70"/>
      <c r="D19" s="19">
        <f>SUM(D6:D18)</f>
        <v>7577763</v>
      </c>
      <c r="E19" s="2"/>
      <c r="F19" s="19">
        <f>SUM(F6:F18)</f>
        <v>3958527</v>
      </c>
    </row>
    <row r="20" spans="2:6">
      <c r="B20" s="1"/>
      <c r="C20" s="64"/>
      <c r="D20" s="10"/>
      <c r="E20" s="2"/>
      <c r="F20" s="11"/>
    </row>
    <row r="21" spans="2:6">
      <c r="B21" s="65" t="s">
        <v>82</v>
      </c>
      <c r="C21" s="64"/>
      <c r="D21" s="10">
        <v>-144023</v>
      </c>
      <c r="E21" s="2"/>
      <c r="F21" s="11">
        <v>-136106</v>
      </c>
    </row>
    <row r="22" spans="2:6">
      <c r="B22" s="65" t="s">
        <v>83</v>
      </c>
      <c r="C22" s="64"/>
      <c r="D22" s="10">
        <v>-336671</v>
      </c>
      <c r="E22" s="2"/>
      <c r="F22" s="11">
        <v>-1116442</v>
      </c>
    </row>
    <row r="23" spans="2:6">
      <c r="B23" s="65" t="s">
        <v>127</v>
      </c>
      <c r="C23" s="64"/>
      <c r="D23" s="10">
        <v>-261206</v>
      </c>
      <c r="E23" s="2"/>
      <c r="F23" s="11">
        <v>-276877</v>
      </c>
    </row>
    <row r="24" spans="2:6">
      <c r="B24" s="65" t="s">
        <v>84</v>
      </c>
      <c r="C24" s="64"/>
      <c r="D24" s="10">
        <v>24342</v>
      </c>
      <c r="E24" s="2"/>
      <c r="F24" s="11">
        <v>0</v>
      </c>
    </row>
    <row r="25" spans="2:6">
      <c r="B25" s="65" t="s">
        <v>85</v>
      </c>
      <c r="C25" s="64"/>
      <c r="D25" s="10">
        <v>12873</v>
      </c>
      <c r="E25" s="2"/>
      <c r="F25" s="11">
        <v>-297439</v>
      </c>
    </row>
    <row r="26" spans="2:6">
      <c r="B26" s="65" t="s">
        <v>128</v>
      </c>
      <c r="C26" s="64"/>
      <c r="D26" s="10">
        <v>-1031415</v>
      </c>
      <c r="E26" s="2"/>
      <c r="F26" s="11">
        <v>-85136</v>
      </c>
    </row>
    <row r="27" spans="2:6">
      <c r="B27" s="65" t="s">
        <v>86</v>
      </c>
      <c r="C27" s="64"/>
      <c r="D27" s="10">
        <v>14954</v>
      </c>
      <c r="E27" s="2"/>
      <c r="F27" s="11">
        <v>-303014</v>
      </c>
    </row>
    <row r="28" spans="2:6">
      <c r="B28" s="65" t="s">
        <v>87</v>
      </c>
      <c r="C28" s="64"/>
      <c r="D28" s="10">
        <v>-823964</v>
      </c>
      <c r="E28" s="2"/>
      <c r="F28" s="11">
        <v>254890</v>
      </c>
    </row>
    <row r="29" spans="2:6" ht="15.75" thickBot="1">
      <c r="B29" s="65" t="s">
        <v>129</v>
      </c>
      <c r="C29" s="64"/>
      <c r="D29" s="10">
        <v>371309</v>
      </c>
      <c r="E29" s="2"/>
      <c r="F29" s="11">
        <v>259240</v>
      </c>
    </row>
    <row r="30" spans="2:6">
      <c r="B30" s="68" t="s">
        <v>130</v>
      </c>
      <c r="C30" s="70"/>
      <c r="D30" s="19">
        <f>SUM(D19:D29)</f>
        <v>5403962</v>
      </c>
      <c r="E30" s="1"/>
      <c r="F30" s="19">
        <f>SUM(F19:F29)</f>
        <v>2257643</v>
      </c>
    </row>
    <row r="31" spans="2:6">
      <c r="B31" s="1"/>
      <c r="C31" s="64"/>
      <c r="D31" s="10"/>
      <c r="E31" s="1"/>
      <c r="F31" s="11"/>
    </row>
    <row r="32" spans="2:6" ht="15.75" thickBot="1">
      <c r="B32" s="71" t="s">
        <v>88</v>
      </c>
      <c r="C32" s="72"/>
      <c r="D32" s="14">
        <v>-2914</v>
      </c>
      <c r="E32" s="1"/>
      <c r="F32" s="15">
        <v>0</v>
      </c>
    </row>
    <row r="33" spans="2:6" ht="15.75" thickBot="1">
      <c r="B33" s="73" t="s">
        <v>131</v>
      </c>
      <c r="C33" s="72"/>
      <c r="D33" s="14">
        <f>SUM(D30:D32)</f>
        <v>5401048</v>
      </c>
      <c r="E33" s="1"/>
      <c r="F33" s="14">
        <f>SUM(F30:F32)</f>
        <v>2257643</v>
      </c>
    </row>
    <row r="34" spans="2:6">
      <c r="B34" s="1"/>
      <c r="C34" s="1"/>
      <c r="D34" s="2"/>
      <c r="E34" s="1"/>
      <c r="F34" s="2"/>
    </row>
    <row r="35" spans="2:6">
      <c r="B35" s="1"/>
      <c r="C35" s="1"/>
      <c r="D35" s="2"/>
      <c r="E35" s="1"/>
      <c r="F35" s="2"/>
    </row>
    <row r="36" spans="2:6" ht="15.75" thickBot="1">
      <c r="B36" s="62" t="s">
        <v>0</v>
      </c>
      <c r="C36" s="4" t="s">
        <v>1</v>
      </c>
      <c r="D36" s="63" t="s">
        <v>104</v>
      </c>
      <c r="E36" s="1"/>
      <c r="F36" s="63" t="s">
        <v>2</v>
      </c>
    </row>
    <row r="37" spans="2:6">
      <c r="B37" s="37"/>
      <c r="C37" s="64"/>
      <c r="D37" s="10"/>
      <c r="E37" s="1"/>
      <c r="F37" s="11"/>
    </row>
    <row r="38" spans="2:6">
      <c r="B38" s="36" t="s">
        <v>89</v>
      </c>
      <c r="C38" s="64"/>
      <c r="D38" s="2"/>
      <c r="E38" s="1"/>
      <c r="F38" s="2"/>
    </row>
    <row r="39" spans="2:6">
      <c r="B39" s="37" t="s">
        <v>90</v>
      </c>
      <c r="C39" s="64"/>
      <c r="D39" s="10">
        <v>-3114754</v>
      </c>
      <c r="E39" s="1"/>
      <c r="F39" s="11">
        <v>-932198</v>
      </c>
    </row>
    <row r="40" spans="2:6">
      <c r="B40" s="37" t="s">
        <v>91</v>
      </c>
      <c r="C40" s="64"/>
      <c r="D40" s="10">
        <v>-885052</v>
      </c>
      <c r="E40" s="1"/>
      <c r="F40" s="11">
        <v>-585351</v>
      </c>
    </row>
    <row r="41" spans="2:6">
      <c r="B41" s="37" t="s">
        <v>92</v>
      </c>
      <c r="C41" s="64"/>
      <c r="D41" s="10">
        <v>-118754</v>
      </c>
      <c r="E41" s="1"/>
      <c r="F41" s="11">
        <v>-7514</v>
      </c>
    </row>
    <row r="42" spans="2:6">
      <c r="B42" s="37" t="s">
        <v>93</v>
      </c>
      <c r="C42" s="64"/>
      <c r="D42" s="10">
        <v>9230</v>
      </c>
      <c r="E42" s="1"/>
      <c r="F42" s="11">
        <v>-33234</v>
      </c>
    </row>
    <row r="43" spans="2:6">
      <c r="B43" s="37" t="s">
        <v>132</v>
      </c>
      <c r="C43" s="64"/>
      <c r="D43" s="10">
        <v>33</v>
      </c>
      <c r="E43" s="1"/>
      <c r="F43" s="11">
        <v>0</v>
      </c>
    </row>
    <row r="44" spans="2:6">
      <c r="B44" s="37" t="s">
        <v>94</v>
      </c>
      <c r="C44" s="64"/>
      <c r="D44" s="10">
        <v>-90835</v>
      </c>
      <c r="E44" s="1"/>
      <c r="F44" s="11">
        <v>-89029</v>
      </c>
    </row>
    <row r="45" spans="2:6" ht="15.75" thickBot="1">
      <c r="B45" s="37" t="s">
        <v>140</v>
      </c>
      <c r="C45" s="66"/>
      <c r="D45" s="10"/>
      <c r="E45" s="1"/>
      <c r="F45" s="11">
        <v>0</v>
      </c>
    </row>
    <row r="46" spans="2:6" ht="26.25" thickBot="1">
      <c r="B46" s="75" t="s">
        <v>133</v>
      </c>
      <c r="C46" s="76"/>
      <c r="D46" s="40">
        <f>SUM(D39:D45)</f>
        <v>-4200132</v>
      </c>
      <c r="E46" s="1"/>
      <c r="F46" s="40">
        <f>SUM(F39:F45)</f>
        <v>-1647326</v>
      </c>
    </row>
    <row r="47" spans="2:6">
      <c r="B47" s="36"/>
      <c r="C47" s="77"/>
      <c r="D47" s="19"/>
      <c r="E47" s="1"/>
      <c r="F47" s="78"/>
    </row>
    <row r="48" spans="2:6">
      <c r="B48" s="36" t="s">
        <v>95</v>
      </c>
      <c r="C48" s="79"/>
      <c r="D48" s="10"/>
      <c r="E48" s="1"/>
      <c r="F48" s="11"/>
    </row>
    <row r="49" spans="2:6">
      <c r="B49" s="37" t="s">
        <v>96</v>
      </c>
      <c r="C49" s="67"/>
      <c r="D49" s="10">
        <v>1857909</v>
      </c>
      <c r="E49" s="1"/>
      <c r="F49" s="11">
        <v>482049</v>
      </c>
    </row>
    <row r="50" spans="2:6">
      <c r="B50" s="37" t="s">
        <v>97</v>
      </c>
      <c r="C50" s="67"/>
      <c r="D50" s="10">
        <v>-377353</v>
      </c>
      <c r="E50" s="1"/>
      <c r="F50" s="11">
        <v>0</v>
      </c>
    </row>
    <row r="51" spans="2:6">
      <c r="B51" s="37" t="s">
        <v>98</v>
      </c>
      <c r="C51" s="67"/>
      <c r="D51" s="10">
        <v>-507627</v>
      </c>
      <c r="E51" s="1"/>
      <c r="F51" s="11">
        <v>-672994</v>
      </c>
    </row>
    <row r="52" spans="2:6" ht="15.75" thickBot="1">
      <c r="B52" s="37" t="s">
        <v>99</v>
      </c>
      <c r="C52" s="67"/>
      <c r="D52" s="10">
        <v>-129857</v>
      </c>
      <c r="E52" s="1"/>
      <c r="F52" s="11">
        <v>0</v>
      </c>
    </row>
    <row r="53" spans="2:6" ht="26.25" thickBot="1">
      <c r="B53" s="75" t="s">
        <v>100</v>
      </c>
      <c r="C53" s="80"/>
      <c r="D53" s="40">
        <f>SUM(D49:D52)</f>
        <v>843072</v>
      </c>
      <c r="E53" s="1"/>
      <c r="F53" s="40">
        <f>SUM(F49:F52)</f>
        <v>-190945</v>
      </c>
    </row>
    <row r="54" spans="2:6">
      <c r="B54" s="37"/>
      <c r="C54" s="67"/>
      <c r="D54" s="10"/>
      <c r="E54" s="1"/>
      <c r="F54" s="11"/>
    </row>
    <row r="55" spans="2:6">
      <c r="B55" s="74" t="s">
        <v>101</v>
      </c>
      <c r="C55" s="67"/>
      <c r="D55" s="10">
        <f>D53+D46+D33</f>
        <v>2043988</v>
      </c>
      <c r="E55" s="1"/>
      <c r="F55" s="11">
        <f>F53+F46+F33</f>
        <v>419372</v>
      </c>
    </row>
    <row r="56" spans="2:6" ht="25.5">
      <c r="B56" s="74" t="s">
        <v>134</v>
      </c>
      <c r="C56" s="67"/>
      <c r="D56" s="10">
        <v>-130144</v>
      </c>
      <c r="E56" s="1"/>
      <c r="F56" s="11">
        <v>0</v>
      </c>
    </row>
    <row r="57" spans="2:6" ht="15.75" thickBot="1">
      <c r="B57" s="73" t="s">
        <v>102</v>
      </c>
      <c r="C57" s="4"/>
      <c r="D57" s="14">
        <f>'Бухгалтерский баланс'!F24</f>
        <v>3801386</v>
      </c>
      <c r="E57" s="1"/>
      <c r="F57" s="15">
        <v>1586112</v>
      </c>
    </row>
    <row r="58" spans="2:6" ht="15.75" thickBot="1">
      <c r="B58" s="81" t="s">
        <v>103</v>
      </c>
      <c r="C58" s="82"/>
      <c r="D58" s="23">
        <f>SUM(D55:D57)</f>
        <v>5715230</v>
      </c>
      <c r="E58" s="1"/>
      <c r="F58" s="23">
        <f>SUM(F55:F57)</f>
        <v>2005484</v>
      </c>
    </row>
    <row r="59" spans="2:6" ht="15.75" thickTop="1">
      <c r="D59" s="84">
        <f>D58-'Бухгалтерский баланс'!D24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Irina Khan</cp:lastModifiedBy>
  <dcterms:created xsi:type="dcterms:W3CDTF">2017-05-12T10:29:57Z</dcterms:created>
  <dcterms:modified xsi:type="dcterms:W3CDTF">2018-05-15T09:54:33Z</dcterms:modified>
</cp:coreProperties>
</file>