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30" activeTab="0"/>
  </bookViews>
  <sheets>
    <sheet name="ББ-МСФО" sheetId="1" r:id="rId1"/>
    <sheet name="ОПиУ-МСФО" sheetId="2" r:id="rId2"/>
    <sheet name="ОДДС-МСФО" sheetId="3" r:id="rId3"/>
    <sheet name="ОИСК-МСФО" sheetId="4" r:id="rId4"/>
  </sheets>
  <externalReferences>
    <externalReference r:id="rId7"/>
  </externalReferences>
  <definedNames>
    <definedName name="_xlfn.AGGREGATE" hidden="1">#NAME?</definedName>
    <definedName name="_xlfn.IFERROR" hidden="1">#NAME?</definedName>
    <definedName name="_xlnm.Print_Area" localSheetId="0">'ББ-МСФО'!$A$1:$F$87</definedName>
  </definedNames>
  <calcPr fullCalcOnLoad="1"/>
</workbook>
</file>

<file path=xl/sharedStrings.xml><?xml version="1.0" encoding="utf-8"?>
<sst xmlns="http://schemas.openxmlformats.org/spreadsheetml/2006/main" count="518" uniqueCount="188">
  <si>
    <t xml:space="preserve">Наименование материнской организации:   </t>
  </si>
  <si>
    <t xml:space="preserve">Юридический адрес организации:    </t>
  </si>
  <si>
    <t xml:space="preserve">Форма отчетности:    </t>
  </si>
  <si>
    <t>Приме-
чание</t>
  </si>
  <si>
    <t>на конец
отчетного периода</t>
  </si>
  <si>
    <t>на начало
отчетного периода</t>
  </si>
  <si>
    <t>АКТИВЫ</t>
  </si>
  <si>
    <t>А</t>
  </si>
  <si>
    <t>Б</t>
  </si>
  <si>
    <t>С</t>
  </si>
  <si>
    <t>Долгосрочные активы</t>
  </si>
  <si>
    <t>Долгосрочный заем, выданный связанной стороне</t>
  </si>
  <si>
    <t>Долгосрочные займы выданные третьим сторонам</t>
  </si>
  <si>
    <t>Долгосрочные производные финансовые инструменты</t>
  </si>
  <si>
    <t>Инвестиции</t>
  </si>
  <si>
    <t>Прочие долгосрочные финансовые активы</t>
  </si>
  <si>
    <t>Долгосрочная торговая и прочая дебеторская задолженность</t>
  </si>
  <si>
    <t>Инвестиционное имущество</t>
  </si>
  <si>
    <t>Основные средства</t>
  </si>
  <si>
    <t>Актив в форме права пользования</t>
  </si>
  <si>
    <t>Биалогические активы</t>
  </si>
  <si>
    <t>Разведочные и оценочные активы</t>
  </si>
  <si>
    <t>Нематериальные активы</t>
  </si>
  <si>
    <t>Актив по отложенному налогу</t>
  </si>
  <si>
    <t>Прочие долгосрочные активы</t>
  </si>
  <si>
    <t>Денежные средства, ограниченные в использовании</t>
  </si>
  <si>
    <t>Итого долгосрочные активы</t>
  </si>
  <si>
    <t>Краткосрочные активы</t>
  </si>
  <si>
    <t>Денежные средства и их эквиваленты</t>
  </si>
  <si>
    <t>Краткосрочные финансовые активы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</si>
  <si>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</si>
  <si>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</si>
  <si>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дебеторская задолженность</t>
  </si>
  <si>
    <t>Текущий подоходный налог</t>
  </si>
  <si>
    <t>Товарно-материальные запасы</t>
  </si>
  <si>
    <t>Прочие краткосрочные активы</t>
  </si>
  <si>
    <t>Итого краткосрочные активы</t>
  </si>
  <si>
    <t>Активы, предназначенные для продажи</t>
  </si>
  <si>
    <t>Итого активы</t>
  </si>
  <si>
    <t>СОБСТВЕННЫЙ КАПИТАЛ И ОБЯЗАТЕЛЬСТВА</t>
  </si>
  <si>
    <t>Собственный капитал</t>
  </si>
  <si>
    <t>Уставный капитал</t>
  </si>
  <si>
    <t>Эмиссионный доход</t>
  </si>
  <si>
    <t>Нераспределенная прибыль/(убыток)</t>
  </si>
  <si>
    <t>Итого собственный капитал</t>
  </si>
  <si>
    <t>Долгосрочные обязательства</t>
  </si>
  <si>
    <t>Долгосрочный заем, полученный от связанной стороны</t>
  </si>
  <si>
    <t>Долгосрочные финансовые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</si>
  <si>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</si>
  <si>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</si>
  <si>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</si>
  <si>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Прочие долгосрочные обязательства</t>
  </si>
  <si>
    <t>Итого долгосрочные обязательства</t>
  </si>
  <si>
    <t>Краткосрочные обязательства</t>
  </si>
  <si>
    <t>Краткосрочные займы полученные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</si>
  <si>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</si>
  <si>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</si>
  <si>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Краткосрочная задолженность по аренде</t>
  </si>
  <si>
    <t>Краткосрочные оценочные обязательства</t>
  </si>
  <si>
    <t>Текущие налоговые обязательства</t>
  </si>
  <si>
    <t>Вознаграждения работникам</t>
  </si>
  <si>
    <t>Дивиденды к оплате</t>
  </si>
  <si>
    <t>Авансы полученные</t>
  </si>
  <si>
    <t>Прочие налоги к уплате</t>
  </si>
  <si>
    <t>Прочие краткосрочные обязательства</t>
  </si>
  <si>
    <t>Итого краткосрочные обязательства</t>
  </si>
  <si>
    <t>Итого собственный капитал и обязательства</t>
  </si>
  <si>
    <t>Количество выпущенных акций</t>
  </si>
  <si>
    <t>Балансовая стоимость одной акции (в тенге)</t>
  </si>
  <si>
    <t xml:space="preserve">Руководитель </t>
  </si>
  <si>
    <t>/</t>
  </si>
  <si>
    <t>(фамилия, имя, отчество)</t>
  </si>
  <si>
    <t>(подпись)</t>
  </si>
  <si>
    <t xml:space="preserve">Главный бухгалтер </t>
  </si>
  <si>
    <t>Место печати</t>
  </si>
  <si>
    <t/>
  </si>
  <si>
    <t xml:space="preserve">Наименование материнской организации:    </t>
  </si>
  <si>
    <t xml:space="preserve">Форма отчетности:     </t>
  </si>
  <si>
    <t>Наименование показателей</t>
  </si>
  <si>
    <t>за отчетный 
период</t>
  </si>
  <si>
    <t>за предыдущий 
период</t>
  </si>
  <si>
    <t xml:space="preserve">Выручка </t>
  </si>
  <si>
    <t>Себестоимость реализованных товаров и услуг</t>
  </si>
  <si>
    <t>Валовая прибыль</t>
  </si>
  <si>
    <t xml:space="preserve">Расходы по реализации </t>
  </si>
  <si>
    <t xml:space="preserve">Административные расходы </t>
  </si>
  <si>
    <t>Итого операционная прибыль (убыток)</t>
  </si>
  <si>
    <t>Финансовые доходы</t>
  </si>
  <si>
    <t>Финансовые расходы</t>
  </si>
  <si>
    <t>Прочие доходы</t>
  </si>
  <si>
    <t xml:space="preserve">Прочие расходы </t>
  </si>
  <si>
    <t>Прибыль (убыток) до налогообложения</t>
  </si>
  <si>
    <t>Расходы по подоходному налогу</t>
  </si>
  <si>
    <t>Прибыль (убыток) и общий совокупный доход за отчетный период</t>
  </si>
  <si>
    <t>Прибыль на акцию (в тенге):</t>
  </si>
  <si>
    <t>Базовая прибыль на акцию (в тенге)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</si>
  <si>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</si>
  <si>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</si>
  <si>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</si>
  <si>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 xml:space="preserve">Наименование материнской организации:      </t>
  </si>
  <si>
    <t xml:space="preserve">Форма отчетности:      </t>
  </si>
  <si>
    <t>I. Движение денежных средств от операционной деятельности</t>
  </si>
  <si>
    <t>1. Поступление денежных средств, всего (сумма строк с 011 по 016), в том числе: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</si>
  <si>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</si>
  <si>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</si>
  <si>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</si>
  <si>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</si>
  <si>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</si>
  <si>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</si>
  <si>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027), в том числе: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</si>
  <si>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</si>
  <si>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</si>
  <si>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</si>
  <si>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</si>
  <si>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</si>
  <si>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</si>
  <si>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</si>
  <si>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операц.деятельности (стр. 010 – стр. 020)</t>
  </si>
  <si>
    <t>II. Движение денежных средств от инвестиционной деятельности</t>
  </si>
  <si>
    <t>1. Поступление денежных средств, всего (сумма строк с 041 по 051), в том числе: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</si>
  <si>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</si>
  <si>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</si>
  <si>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</si>
  <si>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
           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</si>
  <si>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</si>
  <si>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</si>
  <si>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</si>
  <si>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</si>
  <si>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</si>
  <si>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071), в том числе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</si>
  <si>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</si>
  <si>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</si>
  <si>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</si>
  <si>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
           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</si>
  <si>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</si>
  <si>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</si>
  <si>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</si>
  <si>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</si>
  <si>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</si>
  <si>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инвест.деятельности (стр. 040 – стр. 060)</t>
  </si>
  <si>
    <t>III. Движение денежных средств от финансовой деятельности</t>
  </si>
  <si>
    <t>1. Поступление денежных средств, всего (сумма строк с 091 по 094), в том числе: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</si>
  <si>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</si>
  <si>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</si>
  <si>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</si>
  <si>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105), в том числе: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</si>
  <si>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</si>
  <si>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</si>
  <si>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</si>
  <si>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</si>
  <si>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</si>
  <si>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(стр. 090 – стр. 100)</t>
  </si>
  <si>
    <t>4. Влияние обменных курсов валют к тенге</t>
  </si>
  <si>
    <t>5. Увеличение +/- уменьшение денежных средств (стр. 030 +/- стр. 080 +/- стр.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</si>
  <si>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</si>
  <si>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</si>
  <si>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Наименование материнской организации</t>
  </si>
  <si>
    <t>Уставный
капитал</t>
  </si>
  <si>
    <t>Нераспределенная
прибыль/(убыток)</t>
  </si>
  <si>
    <t>Итого 
капитал</t>
  </si>
  <si>
    <t>Изменение в учетной политике</t>
  </si>
  <si>
    <t>Пересчитанное сальдо</t>
  </si>
  <si>
    <t>Общая совокупная прибыль всего:</t>
  </si>
  <si>
    <t>Прибыль (убыток) за год</t>
  </si>
  <si>
    <t>Прочая совокупная прибыль всего, в том числе: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</si>
  <si>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</si>
  <si>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</si>
  <si>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в наличии для продажи (за минусом налогового эффекта)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</si>
  <si>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</si>
  <si>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</si>
  <si>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компаний</t>
  </si>
  <si>
    <t>Хеджирование денежных потоков (за минусом налогового эффекта)</t>
  </si>
  <si>
    <t xml:space="preserve">Курсовая разница по инвестициям в зарубежные организации </t>
  </si>
  <si>
    <t>Хеджирование чистых инвестиций в зарубежные операции</t>
  </si>
  <si>
    <t>Операции с собственниками всего, в том числе:</t>
  </si>
  <si>
    <t>Вознаграждения работников акциями, в том числе: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</si>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</sst>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_ ;[Red]\-#,##0\ "/>
    <numFmt numFmtId="165" formatCode="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center" shrinkToFit="1"/>
      <protection/>
    </xf>
    <xf numFmtId="0" fontId="56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5" fillId="0" borderId="0" xfId="52" applyFont="1" applyAlignment="1">
      <alignment horizontal="left"/>
      <protection/>
    </xf>
    <xf numFmtId="0" fontId="4" fillId="0" borderId="0" xfId="52" applyFont="1" applyAlignment="1">
      <alignment horizontal="center" vertical="center" shrinkToFit="1"/>
      <protection/>
    </xf>
    <xf numFmtId="0" fontId="6" fillId="0" borderId="0" xfId="52" applyFont="1" applyAlignment="1">
      <alignment horizontal="left"/>
      <protection/>
    </xf>
    <xf numFmtId="0" fontId="7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57" fillId="0" borderId="0" xfId="0" applyFont="1" applyAlignment="1">
      <alignment/>
    </xf>
    <xf numFmtId="1" fontId="10" fillId="4" borderId="10" xfId="52" applyNumberFormat="1" applyFont="1" applyFill="1" applyBorder="1" applyAlignment="1">
      <alignment horizontal="center" vertical="center"/>
      <protection/>
    </xf>
    <xf numFmtId="0" fontId="58" fillId="0" borderId="0" xfId="0" applyFont="1" applyAlignment="1">
      <alignment/>
    </xf>
    <xf numFmtId="0" fontId="7" fillId="0" borderId="10" xfId="52" applyFont="1" applyBorder="1" applyAlignment="1">
      <alignment horizontal="left"/>
      <protection/>
    </xf>
    <xf numFmtId="164" fontId="5" fillId="0" borderId="10" xfId="52" applyNumberFormat="1" applyFont="1" applyBorder="1" applyAlignment="1">
      <alignment horizontal="right" vertical="center" shrinkToFit="1"/>
      <protection/>
    </xf>
    <xf numFmtId="164" fontId="5" fillId="0" borderId="10" xfId="0" applyNumberFormat="1" applyFont="1" applyBorder="1" applyAlignment="1">
      <alignment horizontal="right" vertical="center" shrinkToFit="1"/>
    </xf>
    <xf numFmtId="0" fontId="11" fillId="0" borderId="10" xfId="52" applyFont="1" applyBorder="1" applyAlignment="1" applyProtection="1">
      <alignment horizontal="center" vertical="center"/>
      <protection locked="0"/>
    </xf>
    <xf numFmtId="0" fontId="12" fillId="33" borderId="10" xfId="52" applyFont="1" applyFill="1" applyBorder="1" applyAlignment="1">
      <alignment horizontal="center" vertical="center"/>
      <protection/>
    </xf>
    <xf numFmtId="164" fontId="3" fillId="33" borderId="10" xfId="52" applyNumberFormat="1" applyFont="1" applyFill="1" applyBorder="1" applyAlignment="1">
      <alignment horizontal="right" vertical="center" shrinkToFit="1"/>
      <protection/>
    </xf>
    <xf numFmtId="165" fontId="12" fillId="33" borderId="10" xfId="52" applyNumberFormat="1" applyFont="1" applyFill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 vertical="center"/>
      <protection/>
    </xf>
    <xf numFmtId="1" fontId="5" fillId="0" borderId="10" xfId="52" applyNumberFormat="1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left" vertical="top"/>
      <protection/>
    </xf>
    <xf numFmtId="164" fontId="3" fillId="0" borderId="0" xfId="52" applyNumberFormat="1" applyFont="1" applyAlignment="1">
      <alignment horizontal="right" vertical="center" shrinkToFit="1"/>
      <protection/>
    </xf>
    <xf numFmtId="164" fontId="13" fillId="0" borderId="10" xfId="0" applyNumberFormat="1" applyFont="1" applyBorder="1" applyAlignment="1">
      <alignment horizontal="right" vertical="center" shrinkToFit="1"/>
    </xf>
    <xf numFmtId="0" fontId="59" fillId="0" borderId="0" xfId="0" applyFont="1" applyAlignment="1">
      <alignment/>
    </xf>
    <xf numFmtId="164" fontId="4" fillId="0" borderId="10" xfId="0" applyNumberFormat="1" applyFont="1" applyBorder="1" applyAlignment="1">
      <alignment horizontal="right" vertical="center" shrinkToFit="1"/>
    </xf>
    <xf numFmtId="0" fontId="14" fillId="0" borderId="0" xfId="52" applyFont="1" applyAlignment="1">
      <alignment horizontal="right"/>
      <protection/>
    </xf>
    <xf numFmtId="0" fontId="14" fillId="0" borderId="0" xfId="52" applyFont="1" applyAlignment="1">
      <alignment horizontal="center" vertical="top"/>
      <protection/>
    </xf>
    <xf numFmtId="0" fontId="56" fillId="0" borderId="0" xfId="0" applyFont="1" applyAlignment="1">
      <alignment horizontal="right"/>
    </xf>
    <xf numFmtId="0" fontId="15" fillId="0" borderId="0" xfId="52" applyFont="1" applyAlignment="1">
      <alignment horizontal="right"/>
      <protection/>
    </xf>
    <xf numFmtId="3" fontId="4" fillId="0" borderId="0" xfId="0" applyNumberFormat="1" applyFont="1" applyAlignment="1">
      <alignment vertical="center" shrinkToFit="1"/>
    </xf>
    <xf numFmtId="3" fontId="9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56" fillId="0" borderId="0" xfId="0" applyNumberFormat="1" applyFont="1" applyAlignment="1">
      <alignment horizontal="left"/>
    </xf>
    <xf numFmtId="3" fontId="60" fillId="0" borderId="0" xfId="0" applyNumberFormat="1" applyFont="1" applyAlignment="1">
      <alignment horizontal="left"/>
    </xf>
    <xf numFmtId="3" fontId="12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164" fontId="3" fillId="33" borderId="10" xfId="0" applyNumberFormat="1" applyFont="1" applyFill="1" applyBorder="1" applyAlignment="1">
      <alignment horizontal="right" vertical="center" shrinkToFit="1"/>
    </xf>
    <xf numFmtId="3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61" fillId="0" borderId="0" xfId="0" applyNumberFormat="1" applyFont="1" applyAlignment="1">
      <alignment vertical="center" shrinkToFit="1"/>
    </xf>
    <xf numFmtId="0" fontId="4" fillId="0" borderId="0" xfId="52" applyFont="1" applyAlignment="1">
      <alignment vertical="center" shrinkToFit="1"/>
      <protection/>
    </xf>
    <xf numFmtId="3" fontId="10" fillId="4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3" fontId="12" fillId="33" borderId="10" xfId="0" applyNumberFormat="1" applyFont="1" applyFill="1" applyBorder="1" applyAlignment="1" applyProtection="1">
      <alignment horizontal="center" vertical="center"/>
      <protection locked="0"/>
    </xf>
    <xf numFmtId="3" fontId="61" fillId="0" borderId="0" xfId="0" applyNumberFormat="1" applyFont="1" applyAlignment="1">
      <alignment horizontal="left"/>
    </xf>
    <xf numFmtId="3" fontId="11" fillId="0" borderId="10" xfId="0" applyNumberFormat="1" applyFont="1" applyBorder="1" applyAlignment="1" applyProtection="1">
      <alignment horizontal="center" vertical="center"/>
      <protection locked="0"/>
    </xf>
    <xf numFmtId="3" fontId="11" fillId="0" borderId="10" xfId="0" applyNumberFormat="1" applyFont="1" applyBorder="1" applyAlignment="1" applyProtection="1">
      <alignment horizontal="center" vertical="top"/>
      <protection locked="0"/>
    </xf>
    <xf numFmtId="3" fontId="12" fillId="0" borderId="10" xfId="0" applyNumberFormat="1" applyFont="1" applyBorder="1" applyAlignment="1" applyProtection="1">
      <alignment horizontal="centerContinuous" vertical="center"/>
      <protection locked="0"/>
    </xf>
    <xf numFmtId="3" fontId="12" fillId="33" borderId="1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Alignment="1">
      <alignment horizontal="right" vertical="center" shrinkToFit="1"/>
    </xf>
    <xf numFmtId="0" fontId="61" fillId="0" borderId="0" xfId="0" applyFont="1" applyAlignment="1">
      <alignment/>
    </xf>
    <xf numFmtId="3" fontId="4" fillId="0" borderId="0" xfId="0" applyNumberFormat="1" applyFont="1" applyAlignment="1">
      <alignment horizontal="left" vertical="center" shrinkToFit="1"/>
    </xf>
    <xf numFmtId="0" fontId="4" fillId="0" borderId="0" xfId="52" applyFont="1" applyAlignment="1">
      <alignment horizontal="left" vertical="center" shrinkToFit="1"/>
      <protection/>
    </xf>
    <xf numFmtId="1" fontId="12" fillId="0" borderId="10" xfId="0" applyNumberFormat="1" applyFont="1" applyBorder="1" applyAlignment="1" applyProtection="1" quotePrefix="1">
      <alignment horizontal="center" vertical="center"/>
      <protection locked="0"/>
    </xf>
    <xf numFmtId="164" fontId="3" fillId="0" borderId="10" xfId="0" applyNumberFormat="1" applyFont="1" applyBorder="1" applyAlignment="1">
      <alignment horizontal="right" vertical="center" shrinkToFit="1"/>
    </xf>
    <xf numFmtId="165" fontId="11" fillId="0" borderId="10" xfId="0" applyNumberFormat="1" applyFont="1" applyBorder="1" applyAlignment="1" applyProtection="1">
      <alignment horizontal="center" vertical="center"/>
      <protection locked="0"/>
    </xf>
    <xf numFmtId="165" fontId="12" fillId="0" borderId="10" xfId="0" applyNumberFormat="1" applyFont="1" applyBorder="1" applyAlignment="1" applyProtection="1">
      <alignment horizontal="center" vertical="center"/>
      <protection locked="0"/>
    </xf>
    <xf numFmtId="1" fontId="12" fillId="0" borderId="10" xfId="0" applyNumberFormat="1" applyFont="1" applyBorder="1" applyAlignment="1" applyProtection="1">
      <alignment horizontal="center" vertical="center"/>
      <protection locked="0"/>
    </xf>
    <xf numFmtId="1" fontId="11" fillId="0" borderId="10" xfId="0" applyNumberFormat="1" applyFont="1" applyBorder="1" applyAlignment="1" applyProtection="1">
      <alignment horizontal="center" vertical="center"/>
      <protection locked="0"/>
    </xf>
    <xf numFmtId="1" fontId="11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Alignment="1">
      <alignment horizontal="left" vertical="center" wrapText="1"/>
    </xf>
    <xf numFmtId="3" fontId="11" fillId="0" borderId="0" xfId="0" applyNumberFormat="1" applyFont="1" applyAlignment="1" quotePrefix="1">
      <alignment horizontal="center" vertical="center" wrapText="1"/>
    </xf>
    <xf numFmtId="164" fontId="5" fillId="0" borderId="0" xfId="0" applyNumberFormat="1" applyFont="1" applyAlignment="1">
      <alignment horizontal="right" vertical="center" shrinkToFit="1"/>
    </xf>
    <xf numFmtId="0" fontId="7" fillId="0" borderId="0" xfId="52" applyFont="1" applyAlignment="1">
      <alignment horizontal="center"/>
      <protection/>
    </xf>
    <xf numFmtId="0" fontId="11" fillId="0" borderId="10" xfId="52" applyFont="1" applyFill="1" applyBorder="1" applyAlignment="1" applyProtection="1">
      <alignment horizontal="center" vertical="center"/>
      <protection locked="0"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center" shrinkToFit="1"/>
      <protection/>
    </xf>
    <xf numFmtId="0" fontId="3" fillId="0" borderId="0" xfId="52" applyFont="1" applyAlignment="1">
      <alignment horizontal="right" vertical="center"/>
      <protection/>
    </xf>
    <xf numFmtId="0" fontId="4" fillId="0" borderId="0" xfId="52" applyFont="1" applyAlignment="1">
      <alignment horizontal="center" vertical="center" wrapText="1" shrinkToFit="1"/>
      <protection/>
    </xf>
    <xf numFmtId="0" fontId="4" fillId="0" borderId="11" xfId="52" applyFont="1" applyBorder="1" applyAlignment="1">
      <alignment horizontal="left" vertical="center" shrinkToFit="1"/>
      <protection/>
    </xf>
    <xf numFmtId="0" fontId="8" fillId="0" borderId="0" xfId="52" applyFont="1" applyAlignment="1">
      <alignment horizontal="center"/>
      <protection/>
    </xf>
    <xf numFmtId="0" fontId="61" fillId="0" borderId="0" xfId="0" applyFont="1" applyAlignment="1">
      <alignment horizontal="center"/>
    </xf>
    <xf numFmtId="0" fontId="4" fillId="4" borderId="12" xfId="52" applyFont="1" applyFill="1" applyBorder="1" applyAlignment="1">
      <alignment horizontal="center" vertical="center" wrapText="1"/>
      <protection/>
    </xf>
    <xf numFmtId="0" fontId="4" fillId="4" borderId="13" xfId="52" applyFont="1" applyFill="1" applyBorder="1" applyAlignment="1">
      <alignment horizontal="center" vertical="center" wrapText="1"/>
      <protection/>
    </xf>
    <xf numFmtId="0" fontId="4" fillId="4" borderId="14" xfId="52" applyFont="1" applyFill="1" applyBorder="1" applyAlignment="1">
      <alignment horizontal="center" vertical="center" wrapText="1"/>
      <protection/>
    </xf>
    <xf numFmtId="0" fontId="4" fillId="4" borderId="15" xfId="52" applyFont="1" applyFill="1" applyBorder="1" applyAlignment="1">
      <alignment horizontal="center" vertical="center" wrapText="1"/>
      <protection/>
    </xf>
    <xf numFmtId="0" fontId="4" fillId="4" borderId="11" xfId="52" applyFont="1" applyFill="1" applyBorder="1" applyAlignment="1">
      <alignment horizontal="center" vertical="center" wrapText="1"/>
      <protection/>
    </xf>
    <xf numFmtId="0" fontId="4" fillId="4" borderId="16" xfId="52" applyFont="1" applyFill="1" applyBorder="1" applyAlignment="1">
      <alignment horizontal="center" vertical="center" wrapText="1"/>
      <protection/>
    </xf>
    <xf numFmtId="0" fontId="10" fillId="4" borderId="17" xfId="52" applyFont="1" applyFill="1" applyBorder="1" applyAlignment="1">
      <alignment horizontal="center" vertical="center" wrapText="1"/>
      <protection/>
    </xf>
    <xf numFmtId="0" fontId="10" fillId="4" borderId="18" xfId="52" applyFont="1" applyFill="1" applyBorder="1" applyAlignment="1">
      <alignment horizontal="center" vertical="center" wrapText="1"/>
      <protection/>
    </xf>
    <xf numFmtId="3" fontId="3" fillId="4" borderId="17" xfId="0" applyNumberFormat="1" applyFont="1" applyFill="1" applyBorder="1" applyAlignment="1">
      <alignment horizontal="center" vertical="center" wrapText="1"/>
    </xf>
    <xf numFmtId="3" fontId="3" fillId="4" borderId="18" xfId="0" applyNumberFormat="1" applyFont="1" applyFill="1" applyBorder="1" applyAlignment="1">
      <alignment horizontal="center" vertical="center" wrapText="1"/>
    </xf>
    <xf numFmtId="0" fontId="10" fillId="4" borderId="19" xfId="52" applyFont="1" applyFill="1" applyBorder="1" applyAlignment="1">
      <alignment horizontal="center" vertical="center" wrapText="1"/>
      <protection/>
    </xf>
    <xf numFmtId="0" fontId="10" fillId="4" borderId="20" xfId="52" applyFont="1" applyFill="1" applyBorder="1" applyAlignment="1">
      <alignment horizontal="center" vertical="center" wrapText="1"/>
      <protection/>
    </xf>
    <xf numFmtId="0" fontId="10" fillId="4" borderId="21" xfId="52" applyFont="1" applyFill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left" vertical="center"/>
      <protection/>
    </xf>
    <xf numFmtId="0" fontId="11" fillId="0" borderId="17" xfId="52" applyFont="1" applyBorder="1" applyAlignment="1" applyProtection="1">
      <alignment horizontal="center" vertical="center"/>
      <protection locked="0"/>
    </xf>
    <xf numFmtId="0" fontId="11" fillId="0" borderId="18" xfId="52" applyFont="1" applyBorder="1" applyAlignment="1" applyProtection="1">
      <alignment horizontal="center" vertical="center"/>
      <protection locked="0"/>
    </xf>
    <xf numFmtId="0" fontId="12" fillId="33" borderId="10" xfId="52" applyFont="1" applyFill="1" applyBorder="1" applyAlignment="1">
      <alignment horizontal="left" vertical="center"/>
      <protection/>
    </xf>
    <xf numFmtId="0" fontId="11" fillId="0" borderId="22" xfId="52" applyFont="1" applyBorder="1" applyAlignment="1" applyProtection="1">
      <alignment horizontal="center" vertical="center"/>
      <protection locked="0"/>
    </xf>
    <xf numFmtId="0" fontId="4" fillId="0" borderId="19" xfId="52" applyFont="1" applyBorder="1" applyAlignment="1">
      <alignment horizontal="left" vertical="center"/>
      <protection/>
    </xf>
    <xf numFmtId="0" fontId="4" fillId="0" borderId="20" xfId="52" applyFont="1" applyBorder="1" applyAlignment="1">
      <alignment horizontal="left" vertical="center"/>
      <protection/>
    </xf>
    <xf numFmtId="0" fontId="4" fillId="0" borderId="21" xfId="52" applyFont="1" applyBorder="1" applyAlignment="1">
      <alignment horizontal="left" vertical="center"/>
      <protection/>
    </xf>
    <xf numFmtId="0" fontId="3" fillId="0" borderId="11" xfId="52" applyFont="1" applyBorder="1" applyAlignment="1">
      <alignment horizontal="center" vertical="center" shrinkToFit="1"/>
      <protection/>
    </xf>
    <xf numFmtId="0" fontId="4" fillId="0" borderId="11" xfId="52" applyFont="1" applyBorder="1" applyAlignment="1">
      <alignment horizontal="left"/>
      <protection/>
    </xf>
    <xf numFmtId="0" fontId="14" fillId="0" borderId="13" xfId="52" applyFont="1" applyBorder="1" applyAlignment="1">
      <alignment horizontal="center" vertical="top"/>
      <protection/>
    </xf>
    <xf numFmtId="0" fontId="14" fillId="0" borderId="0" xfId="52" applyFont="1" applyAlignment="1">
      <alignment horizontal="center" vertical="top"/>
      <protection/>
    </xf>
    <xf numFmtId="0" fontId="6" fillId="0" borderId="0" xfId="52" applyFont="1" applyAlignment="1">
      <alignment horizontal="right" vertical="center"/>
      <protection/>
    </xf>
    <xf numFmtId="3" fontId="4" fillId="0" borderId="11" xfId="0" applyNumberFormat="1" applyFont="1" applyBorder="1" applyAlignment="1">
      <alignment horizontal="left" vertical="center" shrinkToFit="1"/>
    </xf>
    <xf numFmtId="0" fontId="6" fillId="0" borderId="0" xfId="52" applyFont="1" applyAlignment="1">
      <alignment horizontal="right"/>
      <protection/>
    </xf>
    <xf numFmtId="3" fontId="16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10" fillId="4" borderId="10" xfId="52" applyFont="1" applyFill="1" applyBorder="1" applyAlignment="1">
      <alignment horizontal="center" vertical="center" wrapText="1"/>
      <protection/>
    </xf>
    <xf numFmtId="3" fontId="11" fillId="0" borderId="10" xfId="0" applyNumberFormat="1" applyFont="1" applyBorder="1" applyAlignment="1">
      <alignment horizontal="left" vertical="center" wrapText="1"/>
    </xf>
    <xf numFmtId="3" fontId="12" fillId="33" borderId="10" xfId="0" applyNumberFormat="1" applyFont="1" applyFill="1" applyBorder="1" applyAlignment="1">
      <alignment horizontal="left" vertical="center" wrapText="1"/>
    </xf>
    <xf numFmtId="3" fontId="61" fillId="0" borderId="11" xfId="0" applyNumberFormat="1" applyFont="1" applyBorder="1" applyAlignment="1">
      <alignment horizontal="left" vertical="center" shrinkToFit="1"/>
    </xf>
    <xf numFmtId="3" fontId="4" fillId="4" borderId="12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4" borderId="14" xfId="0" applyNumberFormat="1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center" vertical="center" wrapText="1"/>
    </xf>
    <xf numFmtId="3" fontId="4" fillId="4" borderId="11" xfId="0" applyNumberFormat="1" applyFont="1" applyFill="1" applyBorder="1" applyAlignment="1">
      <alignment horizontal="center" vertical="center" wrapText="1"/>
    </xf>
    <xf numFmtId="3" fontId="4" fillId="4" borderId="16" xfId="0" applyNumberFormat="1" applyFont="1" applyFill="1" applyBorder="1" applyAlignment="1">
      <alignment horizontal="center" vertical="center" wrapText="1"/>
    </xf>
    <xf numFmtId="3" fontId="10" fillId="4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left" vertical="center"/>
    </xf>
    <xf numFmtId="3" fontId="11" fillId="0" borderId="10" xfId="0" applyNumberFormat="1" applyFont="1" applyBorder="1" applyAlignment="1">
      <alignment horizontal="left" vertical="center"/>
    </xf>
    <xf numFmtId="3" fontId="12" fillId="0" borderId="10" xfId="0" applyNumberFormat="1" applyFont="1" applyBorder="1" applyAlignment="1">
      <alignment horizontal="left" vertical="center"/>
    </xf>
    <xf numFmtId="0" fontId="62" fillId="0" borderId="0" xfId="0" applyFont="1" applyAlignment="1">
      <alignment horizontal="center"/>
    </xf>
    <xf numFmtId="0" fontId="6" fillId="0" borderId="0" xfId="52" applyFont="1" applyAlignment="1">
      <alignment horizontal="center" vertical="center"/>
      <protection/>
    </xf>
    <xf numFmtId="3" fontId="16" fillId="0" borderId="0" xfId="0" applyNumberFormat="1" applyFont="1" applyAlignment="1">
      <alignment horizontal="center"/>
    </xf>
    <xf numFmtId="3" fontId="4" fillId="4" borderId="17" xfId="0" applyNumberFormat="1" applyFont="1" applyFill="1" applyBorder="1" applyAlignment="1">
      <alignment horizontal="center" vertical="center" wrapText="1"/>
    </xf>
    <xf numFmtId="3" fontId="4" fillId="4" borderId="18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 indent="3"/>
    </xf>
    <xf numFmtId="0" fontId="11" fillId="0" borderId="20" xfId="0" applyFont="1" applyBorder="1" applyAlignment="1">
      <alignment horizontal="left" vertical="top" wrapText="1" indent="3"/>
    </xf>
    <xf numFmtId="0" fontId="11" fillId="0" borderId="21" xfId="0" applyFont="1" applyBorder="1" applyAlignment="1">
      <alignment horizontal="left" vertical="top" wrapText="1" indent="3"/>
    </xf>
    <xf numFmtId="0" fontId="12" fillId="33" borderId="19" xfId="0" applyFont="1" applyFill="1" applyBorder="1" applyAlignment="1">
      <alignment horizontal="left" vertical="top" wrapText="1"/>
    </xf>
    <xf numFmtId="0" fontId="12" fillId="33" borderId="20" xfId="0" applyFont="1" applyFill="1" applyBorder="1" applyAlignment="1">
      <alignment horizontal="left" vertical="top" wrapText="1"/>
    </xf>
    <xf numFmtId="0" fontId="12" fillId="33" borderId="21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0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43;&#1056;%20-%20&#1060;&#1080;&#1085;&#1072;&#1085;&#1089;&#1086;&#1074;&#1072;&#1103;%20&#1086;&#1090;&#1095;&#1077;&#1090;&#1085;&#1086;&#1089;&#1090;&#1100;%20-%20(&#1082;&#1086;&#1085;&#1089;&#1086;&#1083;&#1080;&#1076;&#1072;&#1094;&#1080;&#1103;%20&#1040;&#1043;&#1056;)%202023-06-30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Элиминирование текущий год"/>
      <sheetName val="Элиминирование прошлый год"/>
      <sheetName val="ББ"/>
      <sheetName val="Расшифровки ББ МСФО"/>
      <sheetName val="ББ-МСФО"/>
      <sheetName val="ОПиУ"/>
      <sheetName val="ОПиУ-МСФО"/>
      <sheetName val="ОДДС"/>
      <sheetName val="ОДДС-МСФО"/>
      <sheetName val="ОИСК"/>
      <sheetName val="ОИСК-МСФО"/>
      <sheetName val="ФА"/>
    </sheetNames>
    <sheetDataSet>
      <sheetData sheetId="0">
        <row r="3">
          <cell r="D3" t="str">
            <v>АО Акжал Голд Ресорсиз</v>
          </cell>
        </row>
        <row r="12">
          <cell r="C12" t="str">
            <v>консолидированная</v>
          </cell>
        </row>
        <row r="25">
          <cell r="C25" t="str">
            <v>010000, Республика Казахстан, район Есиль, 
г.Нур-Султан, пр-т Туран, дом № 3А, н.п.1</v>
          </cell>
        </row>
        <row r="31">
          <cell r="C31">
            <v>44927</v>
          </cell>
          <cell r="F31">
            <v>45107</v>
          </cell>
        </row>
        <row r="33">
          <cell r="C33">
            <v>44562</v>
          </cell>
          <cell r="F33">
            <v>44742</v>
          </cell>
        </row>
        <row r="35">
          <cell r="F35" t="str">
            <v>тыс.тенге</v>
          </cell>
        </row>
        <row r="36">
          <cell r="F36" t="str">
            <v>тенге</v>
          </cell>
        </row>
        <row r="37">
          <cell r="F37" t="str">
            <v>тыс.тенге</v>
          </cell>
        </row>
        <row r="39">
          <cell r="C39" t="str">
            <v>Коврыгин Олег Александрович</v>
          </cell>
        </row>
        <row r="41">
          <cell r="C41" t="str">
            <v>Касымова Гульбану Рахимовна</v>
          </cell>
        </row>
      </sheetData>
      <sheetData sheetId="4">
        <row r="57">
          <cell r="I57" t="str">
            <v/>
          </cell>
          <cell r="J5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zoomScale="85" zoomScaleNormal="85" zoomScalePageLayoutView="0" workbookViewId="0" topLeftCell="A1">
      <selection activeCell="D71" sqref="D71:D73"/>
    </sheetView>
  </sheetViews>
  <sheetFormatPr defaultColWidth="9.140625" defaultRowHeight="15"/>
  <cols>
    <col min="1" max="1" width="21.421875" style="3" customWidth="1"/>
    <col min="2" max="2" width="20.7109375" style="3" customWidth="1"/>
    <col min="3" max="3" width="14.28125" style="3" customWidth="1"/>
    <col min="4" max="4" width="8.57421875" style="3" customWidth="1"/>
    <col min="5" max="6" width="18.7109375" style="3" customWidth="1"/>
    <col min="7" max="7" width="9.140625" style="3" customWidth="1"/>
    <col min="15" max="16384" width="9.140625" style="3" customWidth="1"/>
  </cols>
  <sheetData>
    <row r="1" spans="1:6" ht="15.75">
      <c r="A1" s="66" t="s">
        <v>0</v>
      </c>
      <c r="B1" s="66"/>
      <c r="C1" s="67" t="str">
        <f>CONCATENATE('[1]Титул'!D3)</f>
        <v>АО Акжал Голд Ресорсиз</v>
      </c>
      <c r="D1" s="67"/>
      <c r="E1" s="67"/>
      <c r="F1" s="67"/>
    </row>
    <row r="2" spans="1:6" ht="7.5" customHeight="1">
      <c r="A2" s="4"/>
      <c r="B2" s="5"/>
      <c r="C2" s="2"/>
      <c r="D2" s="2"/>
      <c r="E2" s="2"/>
      <c r="F2" s="2"/>
    </row>
    <row r="3" spans="1:6" ht="33" customHeight="1">
      <c r="A3" s="68" t="s">
        <v>1</v>
      </c>
      <c r="B3" s="68"/>
      <c r="C3" s="69" t="str">
        <f>CONCATENATE('[1]Титул'!C25)</f>
        <v>010000, Республика Казахстан, район Есиль, 
г.Нур-Султан, пр-т Туран, дом № 3А, н.п.1</v>
      </c>
      <c r="D3" s="69"/>
      <c r="E3" s="69"/>
      <c r="F3" s="69"/>
    </row>
    <row r="4" spans="1:6" ht="7.5" customHeight="1">
      <c r="A4" s="4"/>
      <c r="B4" s="5"/>
      <c r="C4" s="2"/>
      <c r="D4" s="2"/>
      <c r="E4" s="2"/>
      <c r="F4" s="2"/>
    </row>
    <row r="5" spans="1:6" ht="15.75">
      <c r="A5" s="66" t="s">
        <v>2</v>
      </c>
      <c r="B5" s="66"/>
      <c r="C5" s="70" t="str">
        <f>CONCATENATE('[1]Титул'!C12)</f>
        <v>консолидированная</v>
      </c>
      <c r="D5" s="70"/>
      <c r="E5" s="70"/>
      <c r="F5" s="6"/>
    </row>
    <row r="6" spans="1:6" ht="15" customHeight="1">
      <c r="A6" s="7"/>
      <c r="B6" s="8"/>
      <c r="C6" s="2"/>
      <c r="D6" s="2"/>
      <c r="E6" s="2"/>
      <c r="F6" s="2"/>
    </row>
    <row r="7" spans="1:6" ht="20.25">
      <c r="A7" s="71" t="str">
        <f>IF('[1]Титул'!F31&lt;DATE(YEAR('[1]Титул'!C31),12,31),"ПРОМЕЖУТОЧНЫЙ БУХГАЛТЕРСКИЙ БАЛАНС","БУХГАЛТЕРСКИЙ БАЛАНС")</f>
        <v>ПРОМЕЖУТОЧНЫЙ БУХГАЛТЕРСКИЙ БАЛАНС</v>
      </c>
      <c r="B7" s="71"/>
      <c r="C7" s="71"/>
      <c r="D7" s="71"/>
      <c r="E7" s="71"/>
      <c r="F7" s="71"/>
    </row>
    <row r="8" spans="2:6" ht="15">
      <c r="B8" s="72" t="str">
        <f>CONCATENATE("по состоянию на",TEXT('[1]Титул'!$F$31,"[$-FC19] дд ММММ ГГГГ")," года       ")</f>
        <v>по состоянию на 30 июня 2023 года       </v>
      </c>
      <c r="C8" s="72"/>
      <c r="D8" s="72"/>
      <c r="E8" s="72"/>
      <c r="F8" s="9" t="str">
        <f>IF('[1]Титул'!$F$35="тенге",CONCATENATE("(",'[1]Титул'!$F$36,")"),CONCATENATE("(",'[1]Титул'!$F$37,")"))</f>
        <v>(тыс.тенге)</v>
      </c>
    </row>
    <row r="9" spans="1:6" s="11" customFormat="1" ht="9.75" customHeight="1">
      <c r="A9" s="10"/>
      <c r="B9" s="10"/>
      <c r="C9" s="10"/>
      <c r="D9" s="10"/>
      <c r="E9" s="10"/>
      <c r="F9" s="10"/>
    </row>
    <row r="10" spans="1:6" ht="18.75" customHeight="1">
      <c r="A10" s="73" t="str">
        <f>CONCATENATE(IF(OR(E76&lt;&gt;"",F76&lt;&gt;""),"Контроль баланса","Наименование показателей"))</f>
        <v>Наименование показателей</v>
      </c>
      <c r="B10" s="74"/>
      <c r="C10" s="75"/>
      <c r="D10" s="79" t="s">
        <v>3</v>
      </c>
      <c r="E10" s="81" t="s">
        <v>4</v>
      </c>
      <c r="F10" s="81" t="s">
        <v>5</v>
      </c>
    </row>
    <row r="11" spans="1:6" ht="18.75" customHeight="1">
      <c r="A11" s="76"/>
      <c r="B11" s="77"/>
      <c r="C11" s="78"/>
      <c r="D11" s="80"/>
      <c r="E11" s="82"/>
      <c r="F11" s="82"/>
    </row>
    <row r="12" spans="1:6" s="13" customFormat="1" ht="18" customHeight="1">
      <c r="A12" s="83" t="s">
        <v>6</v>
      </c>
      <c r="B12" s="84"/>
      <c r="C12" s="85"/>
      <c r="D12" s="12" t="s">
        <v>7</v>
      </c>
      <c r="E12" s="12" t="s">
        <v>8</v>
      </c>
      <c r="F12" s="12" t="s">
        <v>9</v>
      </c>
    </row>
    <row r="13" spans="1:6" ht="15">
      <c r="A13" s="86" t="s">
        <v>10</v>
      </c>
      <c r="B13" s="86"/>
      <c r="C13" s="86"/>
      <c r="D13" s="14"/>
      <c r="E13" s="15"/>
      <c r="F13" s="15"/>
    </row>
    <row r="14" spans="1:6" ht="15">
      <c r="A14" s="87" t="s">
        <v>11</v>
      </c>
      <c r="B14" s="87"/>
      <c r="C14" s="87"/>
      <c r="D14" s="88">
        <v>3</v>
      </c>
      <c r="E14" s="16">
        <v>13596493</v>
      </c>
      <c r="F14" s="16">
        <v>18506000</v>
      </c>
    </row>
    <row r="15" spans="1:6" ht="15">
      <c r="A15" s="87" t="s">
        <v>12</v>
      </c>
      <c r="B15" s="87"/>
      <c r="C15" s="87"/>
      <c r="D15" s="89"/>
      <c r="E15" s="16" t="s">
        <v>75</v>
      </c>
      <c r="F15" s="16" t="s">
        <v>75</v>
      </c>
    </row>
    <row r="16" spans="1:6" ht="15">
      <c r="A16" s="87" t="s">
        <v>13</v>
      </c>
      <c r="B16" s="87"/>
      <c r="C16" s="87"/>
      <c r="D16" s="17"/>
      <c r="E16" s="16" t="s">
        <v>75</v>
      </c>
      <c r="F16" s="16" t="s">
        <v>75</v>
      </c>
    </row>
    <row r="17" spans="1:6" ht="15">
      <c r="A17" s="87" t="s">
        <v>14</v>
      </c>
      <c r="B17" s="87"/>
      <c r="C17" s="87"/>
      <c r="D17" s="17"/>
      <c r="E17" s="16" t="s">
        <v>75</v>
      </c>
      <c r="F17" s="16" t="s">
        <v>75</v>
      </c>
    </row>
    <row r="18" spans="1:6" ht="15">
      <c r="A18" s="87" t="s">
        <v>15</v>
      </c>
      <c r="B18" s="87"/>
      <c r="C18" s="87"/>
      <c r="D18" s="17"/>
      <c r="E18" s="16" t="s">
        <v>75</v>
      </c>
      <c r="F18" s="16" t="s">
        <v>75</v>
      </c>
    </row>
    <row r="19" spans="1:6" ht="15">
      <c r="A19" s="87" t="s">
        <v>16</v>
      </c>
      <c r="B19" s="87"/>
      <c r="C19" s="87"/>
      <c r="D19" s="17"/>
      <c r="E19" s="16" t="s">
        <v>75</v>
      </c>
      <c r="F19" s="16" t="s">
        <v>75</v>
      </c>
    </row>
    <row r="20" spans="1:6" ht="15">
      <c r="A20" s="87" t="s">
        <v>17</v>
      </c>
      <c r="B20" s="87"/>
      <c r="C20" s="87"/>
      <c r="D20" s="17"/>
      <c r="E20" s="16" t="s">
        <v>75</v>
      </c>
      <c r="F20" s="16" t="s">
        <v>75</v>
      </c>
    </row>
    <row r="21" spans="1:6" ht="15">
      <c r="A21" s="87" t="s">
        <v>18</v>
      </c>
      <c r="B21" s="87"/>
      <c r="C21" s="87"/>
      <c r="D21" s="17">
        <v>5</v>
      </c>
      <c r="E21" s="16">
        <v>6604156</v>
      </c>
      <c r="F21" s="16">
        <v>6596102</v>
      </c>
    </row>
    <row r="22" spans="1:6" ht="15">
      <c r="A22" s="87" t="s">
        <v>19</v>
      </c>
      <c r="B22" s="87"/>
      <c r="C22" s="87"/>
      <c r="D22" s="17">
        <v>6</v>
      </c>
      <c r="E22" s="16">
        <v>47030</v>
      </c>
      <c r="F22" s="16">
        <v>47030</v>
      </c>
    </row>
    <row r="23" spans="1:6" ht="15">
      <c r="A23" s="87" t="s">
        <v>20</v>
      </c>
      <c r="B23" s="87"/>
      <c r="C23" s="87"/>
      <c r="D23" s="17"/>
      <c r="E23" s="16" t="s">
        <v>75</v>
      </c>
      <c r="F23" s="16" t="s">
        <v>75</v>
      </c>
    </row>
    <row r="24" spans="1:6" ht="15">
      <c r="A24" s="87" t="s">
        <v>21</v>
      </c>
      <c r="B24" s="87"/>
      <c r="C24" s="87"/>
      <c r="D24" s="17">
        <v>7</v>
      </c>
      <c r="E24" s="16">
        <v>1141358</v>
      </c>
      <c r="F24" s="16">
        <v>1141358</v>
      </c>
    </row>
    <row r="25" spans="1:6" ht="15">
      <c r="A25" s="87" t="s">
        <v>22</v>
      </c>
      <c r="B25" s="87"/>
      <c r="C25" s="87"/>
      <c r="D25" s="17">
        <v>8</v>
      </c>
      <c r="E25" s="16">
        <v>77415</v>
      </c>
      <c r="F25" s="16">
        <v>88777</v>
      </c>
    </row>
    <row r="26" spans="1:6" ht="15">
      <c r="A26" s="87" t="s">
        <v>23</v>
      </c>
      <c r="B26" s="87"/>
      <c r="C26" s="87"/>
      <c r="D26" s="17">
        <v>9</v>
      </c>
      <c r="E26" s="16">
        <v>651928</v>
      </c>
      <c r="F26" s="16">
        <v>651928</v>
      </c>
    </row>
    <row r="27" spans="1:6" ht="15">
      <c r="A27" s="87" t="s">
        <v>24</v>
      </c>
      <c r="B27" s="87"/>
      <c r="C27" s="87"/>
      <c r="D27" s="17"/>
      <c r="E27" s="16">
        <v>1154880</v>
      </c>
      <c r="F27" s="16">
        <v>947191</v>
      </c>
    </row>
    <row r="28" spans="1:6" ht="15">
      <c r="A28" s="87" t="s">
        <v>25</v>
      </c>
      <c r="B28" s="87"/>
      <c r="C28" s="87"/>
      <c r="D28" s="17"/>
      <c r="E28" s="16">
        <f>IF('[1]Расшифровки ББ МСФО'!I57&lt;&gt;"",IF('[1]Титул'!$F$35="тыс.тенге",ROUND(SUM('[1]Расшифровки ББ МСФО'!I57/1000),0),'[1]Расшифровки ББ МСФО'!I57),"")</f>
      </c>
      <c r="F28" s="16">
        <f>IF('[1]Расшифровки ББ МСФО'!J57&lt;&gt;"",IF('[1]Титул'!$F$35="тыс.тенге",ROUND(SUM('[1]Расшифровки ББ МСФО'!J57/1000),0),'[1]Расшифровки ББ МСФО'!J57),"")</f>
      </c>
    </row>
    <row r="29" spans="1:6" ht="15">
      <c r="A29" s="90" t="s">
        <v>26</v>
      </c>
      <c r="B29" s="90"/>
      <c r="C29" s="90"/>
      <c r="D29" s="18"/>
      <c r="E29" s="19">
        <v>23273260</v>
      </c>
      <c r="F29" s="19">
        <v>27978386</v>
      </c>
    </row>
    <row r="30" spans="1:6" ht="15">
      <c r="A30" s="86" t="s">
        <v>27</v>
      </c>
      <c r="B30" s="86"/>
      <c r="C30" s="86"/>
      <c r="D30" s="14"/>
      <c r="E30" s="16"/>
      <c r="F30" s="16"/>
    </row>
    <row r="31" spans="1:6" ht="15">
      <c r="A31" s="87" t="s">
        <v>28</v>
      </c>
      <c r="B31" s="87"/>
      <c r="C31" s="87"/>
      <c r="D31" s="17">
        <v>10</v>
      </c>
      <c r="E31" s="16">
        <v>94956</v>
      </c>
      <c r="F31" s="16">
        <v>1297798</v>
      </c>
    </row>
    <row r="32" spans="1:6" ht="15">
      <c r="A32" s="87" t="s">
        <v>29</v>
      </c>
      <c r="B32" s="87"/>
      <c r="C32" s="87"/>
      <c r="D32" s="17">
        <v>11</v>
      </c>
      <c r="E32" s="16">
        <v>834632</v>
      </c>
      <c r="F32" s="16">
        <v>11742888</v>
      </c>
    </row>
    <row r="33" spans="1:6" ht="15">
      <c r="A33" s="87" t="s">
        <v>30</v>
      </c>
      <c r="B33" s="87"/>
      <c r="C33" s="87"/>
      <c r="D33" s="17"/>
      <c r="E33" s="16" t="s">
        <v>75</v>
      </c>
      <c r="F33" s="16" t="s">
        <v>75</v>
      </c>
    </row>
    <row r="34" spans="1:6" ht="15">
      <c r="A34" s="87" t="s">
        <v>31</v>
      </c>
      <c r="B34" s="87"/>
      <c r="C34" s="87"/>
      <c r="D34" s="17"/>
      <c r="E34" s="16">
        <v>467236</v>
      </c>
      <c r="F34" s="16">
        <v>513042</v>
      </c>
    </row>
    <row r="35" spans="1:6" ht="15">
      <c r="A35" s="87" t="s">
        <v>32</v>
      </c>
      <c r="B35" s="87"/>
      <c r="C35" s="87"/>
      <c r="D35" s="17">
        <v>12</v>
      </c>
      <c r="E35" s="16">
        <v>429625</v>
      </c>
      <c r="F35" s="16">
        <v>837224</v>
      </c>
    </row>
    <row r="36" spans="1:6" ht="15">
      <c r="A36" s="87" t="s">
        <v>33</v>
      </c>
      <c r="B36" s="87"/>
      <c r="C36" s="87"/>
      <c r="D36" s="65">
        <v>13</v>
      </c>
      <c r="E36" s="16">
        <v>1165525</v>
      </c>
      <c r="F36" s="16">
        <v>794261</v>
      </c>
    </row>
    <row r="37" spans="1:6" ht="15">
      <c r="A37" s="87" t="s">
        <v>34</v>
      </c>
      <c r="B37" s="87"/>
      <c r="C37" s="87"/>
      <c r="D37" s="65">
        <v>14</v>
      </c>
      <c r="E37" s="16">
        <v>1778673</v>
      </c>
      <c r="F37" s="16">
        <v>1955613</v>
      </c>
    </row>
    <row r="38" spans="1:6" ht="15">
      <c r="A38" s="87" t="s">
        <v>35</v>
      </c>
      <c r="B38" s="87"/>
      <c r="C38" s="87"/>
      <c r="D38" s="65">
        <v>15</v>
      </c>
      <c r="E38" s="16">
        <v>15575533</v>
      </c>
      <c r="F38" s="16">
        <v>274282</v>
      </c>
    </row>
    <row r="39" spans="1:6" ht="15">
      <c r="A39" s="90" t="s">
        <v>36</v>
      </c>
      <c r="B39" s="90"/>
      <c r="C39" s="90"/>
      <c r="D39" s="20"/>
      <c r="E39" s="19">
        <v>20346180</v>
      </c>
      <c r="F39" s="19">
        <v>17415108</v>
      </c>
    </row>
    <row r="40" spans="1:6" ht="15">
      <c r="A40" s="87" t="s">
        <v>37</v>
      </c>
      <c r="B40" s="87"/>
      <c r="C40" s="87"/>
      <c r="D40" s="17"/>
      <c r="E40" s="16" t="s">
        <v>75</v>
      </c>
      <c r="F40" s="16" t="s">
        <v>75</v>
      </c>
    </row>
    <row r="41" spans="1:6" ht="15">
      <c r="A41" s="90" t="s">
        <v>38</v>
      </c>
      <c r="B41" s="90"/>
      <c r="C41" s="90"/>
      <c r="D41" s="20"/>
      <c r="E41" s="19">
        <v>43619440</v>
      </c>
      <c r="F41" s="19">
        <v>45393494</v>
      </c>
    </row>
    <row r="43" spans="1:6" s="13" customFormat="1" ht="18" customHeight="1">
      <c r="A43" s="83" t="s">
        <v>39</v>
      </c>
      <c r="B43" s="84"/>
      <c r="C43" s="85"/>
      <c r="D43" s="12" t="s">
        <v>7</v>
      </c>
      <c r="E43" s="12" t="s">
        <v>8</v>
      </c>
      <c r="F43" s="12" t="s">
        <v>9</v>
      </c>
    </row>
    <row r="44" spans="1:6" ht="15">
      <c r="A44" s="86" t="s">
        <v>40</v>
      </c>
      <c r="B44" s="86"/>
      <c r="C44" s="86"/>
      <c r="D44" s="21"/>
      <c r="E44" s="22"/>
      <c r="F44" s="22"/>
    </row>
    <row r="45" spans="1:6" ht="15">
      <c r="A45" s="87" t="s">
        <v>41</v>
      </c>
      <c r="B45" s="87"/>
      <c r="C45" s="87"/>
      <c r="D45" s="17">
        <v>16</v>
      </c>
      <c r="E45" s="16">
        <v>1024978</v>
      </c>
      <c r="F45" s="16">
        <v>1024978</v>
      </c>
    </row>
    <row r="46" spans="1:6" ht="15">
      <c r="A46" s="87" t="s">
        <v>42</v>
      </c>
      <c r="B46" s="87"/>
      <c r="C46" s="87"/>
      <c r="D46" s="17"/>
      <c r="E46" s="16" t="s">
        <v>75</v>
      </c>
      <c r="F46" s="16" t="s">
        <v>75</v>
      </c>
    </row>
    <row r="47" spans="1:6" ht="15">
      <c r="A47" s="87" t="s">
        <v>43</v>
      </c>
      <c r="B47" s="87"/>
      <c r="C47" s="87"/>
      <c r="D47" s="17"/>
      <c r="E47" s="16">
        <v>4746196</v>
      </c>
      <c r="F47" s="16">
        <v>6217305</v>
      </c>
    </row>
    <row r="48" spans="1:6" ht="15">
      <c r="A48" s="90" t="s">
        <v>44</v>
      </c>
      <c r="B48" s="90"/>
      <c r="C48" s="90"/>
      <c r="D48" s="20"/>
      <c r="E48" s="19">
        <v>5771174</v>
      </c>
      <c r="F48" s="19">
        <v>7242283</v>
      </c>
    </row>
    <row r="49" spans="1:6" ht="15">
      <c r="A49" s="86" t="s">
        <v>45</v>
      </c>
      <c r="B49" s="86"/>
      <c r="C49" s="86"/>
      <c r="D49" s="23"/>
      <c r="E49" s="16"/>
      <c r="F49" s="16"/>
    </row>
    <row r="50" spans="1:6" ht="15">
      <c r="A50" s="87" t="s">
        <v>46</v>
      </c>
      <c r="B50" s="87"/>
      <c r="C50" s="87"/>
      <c r="D50" s="88">
        <v>18</v>
      </c>
      <c r="E50" s="16" t="s">
        <v>75</v>
      </c>
      <c r="F50" s="16" t="s">
        <v>75</v>
      </c>
    </row>
    <row r="51" spans="1:6" ht="15">
      <c r="A51" s="87" t="s">
        <v>47</v>
      </c>
      <c r="B51" s="87"/>
      <c r="C51" s="87"/>
      <c r="D51" s="89"/>
      <c r="E51" s="16">
        <v>21375962</v>
      </c>
      <c r="F51" s="16">
        <v>18506000</v>
      </c>
    </row>
    <row r="52" spans="1:6" ht="15">
      <c r="A52" s="87" t="s">
        <v>13</v>
      </c>
      <c r="B52" s="87"/>
      <c r="C52" s="87"/>
      <c r="D52" s="17"/>
      <c r="E52" s="16" t="s">
        <v>75</v>
      </c>
      <c r="F52" s="16" t="s">
        <v>75</v>
      </c>
    </row>
    <row r="53" spans="1:6" ht="15">
      <c r="A53" s="87" t="s">
        <v>48</v>
      </c>
      <c r="B53" s="87"/>
      <c r="C53" s="87"/>
      <c r="D53" s="17"/>
      <c r="E53" s="16" t="s">
        <v>75</v>
      </c>
      <c r="F53" s="16" t="s">
        <v>75</v>
      </c>
    </row>
    <row r="54" spans="1:6" ht="15">
      <c r="A54" s="87" t="s">
        <v>49</v>
      </c>
      <c r="B54" s="87"/>
      <c r="C54" s="87"/>
      <c r="D54" s="17"/>
      <c r="E54" s="16">
        <v>25791</v>
      </c>
      <c r="F54" s="16">
        <v>25791</v>
      </c>
    </row>
    <row r="55" spans="1:6" ht="15">
      <c r="A55" s="87" t="s">
        <v>50</v>
      </c>
      <c r="B55" s="87"/>
      <c r="C55" s="87"/>
      <c r="D55" s="17"/>
      <c r="E55" s="16">
        <v>1557076</v>
      </c>
      <c r="F55" s="16">
        <v>1552275</v>
      </c>
    </row>
    <row r="56" spans="1:6" ht="15">
      <c r="A56" s="87" t="s">
        <v>51</v>
      </c>
      <c r="B56" s="87"/>
      <c r="C56" s="87"/>
      <c r="D56" s="17"/>
      <c r="E56" s="16" t="s">
        <v>75</v>
      </c>
      <c r="F56" s="16" t="s">
        <v>75</v>
      </c>
    </row>
    <row r="57" spans="1:6" ht="15">
      <c r="A57" s="90" t="s">
        <v>52</v>
      </c>
      <c r="B57" s="90"/>
      <c r="C57" s="90"/>
      <c r="D57" s="20"/>
      <c r="E57" s="19">
        <v>22958829</v>
      </c>
      <c r="F57" s="19">
        <v>20084066</v>
      </c>
    </row>
    <row r="61" spans="1:6" ht="15">
      <c r="A61" s="86" t="s">
        <v>53</v>
      </c>
      <c r="B61" s="86"/>
      <c r="C61" s="86"/>
      <c r="D61" s="23"/>
      <c r="E61" s="16"/>
      <c r="F61" s="16"/>
    </row>
    <row r="62" spans="1:6" ht="15">
      <c r="A62" s="87" t="s">
        <v>54</v>
      </c>
      <c r="B62" s="87"/>
      <c r="C62" s="87"/>
      <c r="D62" s="17">
        <v>20</v>
      </c>
      <c r="E62" s="16">
        <v>680191</v>
      </c>
      <c r="F62" s="16">
        <v>5994672</v>
      </c>
    </row>
    <row r="63" spans="1:6" ht="15">
      <c r="A63" s="87" t="s">
        <v>30</v>
      </c>
      <c r="B63" s="87"/>
      <c r="C63" s="87"/>
      <c r="D63" s="17"/>
      <c r="E63" s="16" t="s">
        <v>75</v>
      </c>
      <c r="F63" s="16" t="s">
        <v>75</v>
      </c>
    </row>
    <row r="64" spans="1:6" ht="15">
      <c r="A64" s="87" t="s">
        <v>55</v>
      </c>
      <c r="B64" s="87"/>
      <c r="C64" s="87"/>
      <c r="D64" s="17"/>
      <c r="E64" s="16">
        <v>24145</v>
      </c>
      <c r="F64" s="16">
        <v>117258</v>
      </c>
    </row>
    <row r="65" spans="1:6" ht="15">
      <c r="A65" s="87" t="s">
        <v>56</v>
      </c>
      <c r="B65" s="87"/>
      <c r="C65" s="87"/>
      <c r="D65" s="88">
        <v>21</v>
      </c>
      <c r="E65" s="16">
        <v>1131561</v>
      </c>
      <c r="F65" s="16">
        <v>1090082</v>
      </c>
    </row>
    <row r="66" spans="1:6" ht="15">
      <c r="A66" s="87" t="s">
        <v>57</v>
      </c>
      <c r="B66" s="87"/>
      <c r="C66" s="87"/>
      <c r="D66" s="89"/>
      <c r="E66" s="16">
        <v>18964</v>
      </c>
      <c r="F66" s="16">
        <v>18964</v>
      </c>
    </row>
    <row r="67" spans="1:6" ht="15">
      <c r="A67" s="87" t="s">
        <v>58</v>
      </c>
      <c r="B67" s="87"/>
      <c r="C67" s="87"/>
      <c r="D67" s="17">
        <v>22</v>
      </c>
      <c r="E67" s="16">
        <v>301603</v>
      </c>
      <c r="F67" s="16">
        <v>301603</v>
      </c>
    </row>
    <row r="68" spans="1:6" ht="15">
      <c r="A68" s="87" t="s">
        <v>59</v>
      </c>
      <c r="B68" s="87"/>
      <c r="C68" s="87"/>
      <c r="D68" s="17"/>
      <c r="E68" s="16">
        <v>8408</v>
      </c>
      <c r="F68" s="16">
        <v>92974</v>
      </c>
    </row>
    <row r="69" spans="1:6" ht="15">
      <c r="A69" s="87" t="s">
        <v>60</v>
      </c>
      <c r="B69" s="87"/>
      <c r="C69" s="87"/>
      <c r="D69" s="17">
        <v>23</v>
      </c>
      <c r="E69" s="16">
        <v>879911</v>
      </c>
      <c r="F69" s="16">
        <v>735568</v>
      </c>
    </row>
    <row r="70" spans="1:6" ht="15">
      <c r="A70" s="87" t="s">
        <v>61</v>
      </c>
      <c r="B70" s="87"/>
      <c r="C70" s="87"/>
      <c r="D70" s="17"/>
      <c r="E70" s="16" t="s">
        <v>75</v>
      </c>
      <c r="F70" s="16" t="s">
        <v>75</v>
      </c>
    </row>
    <row r="71" spans="1:6" ht="15">
      <c r="A71" s="87" t="s">
        <v>62</v>
      </c>
      <c r="B71" s="87"/>
      <c r="C71" s="87"/>
      <c r="D71" s="88">
        <v>25</v>
      </c>
      <c r="E71" s="16">
        <v>11159219</v>
      </c>
      <c r="F71" s="16">
        <v>9037663</v>
      </c>
    </row>
    <row r="72" spans="1:6" ht="15">
      <c r="A72" s="87" t="s">
        <v>63</v>
      </c>
      <c r="B72" s="87"/>
      <c r="C72" s="87"/>
      <c r="D72" s="91"/>
      <c r="E72" s="16">
        <v>685435</v>
      </c>
      <c r="F72" s="16">
        <v>678361</v>
      </c>
    </row>
    <row r="73" spans="1:6" ht="15">
      <c r="A73" s="87" t="s">
        <v>64</v>
      </c>
      <c r="B73" s="87"/>
      <c r="C73" s="87"/>
      <c r="D73" s="89"/>
      <c r="E73" s="16" t="s">
        <v>75</v>
      </c>
      <c r="F73" s="16" t="s">
        <v>75</v>
      </c>
    </row>
    <row r="74" spans="1:6" ht="15">
      <c r="A74" s="90" t="s">
        <v>65</v>
      </c>
      <c r="B74" s="90"/>
      <c r="C74" s="90"/>
      <c r="D74" s="20"/>
      <c r="E74" s="19">
        <v>14889437</v>
      </c>
      <c r="F74" s="19">
        <v>18067145</v>
      </c>
    </row>
    <row r="75" spans="1:6" ht="15">
      <c r="A75" s="90" t="s">
        <v>66</v>
      </c>
      <c r="B75" s="90"/>
      <c r="C75" s="90"/>
      <c r="D75" s="20"/>
      <c r="E75" s="19">
        <v>43619440</v>
      </c>
      <c r="F75" s="19">
        <v>45393494</v>
      </c>
    </row>
    <row r="76" spans="5:6" ht="15">
      <c r="E76" s="24" t="s">
        <v>75</v>
      </c>
      <c r="F76" s="24" t="s">
        <v>75</v>
      </c>
    </row>
    <row r="77" spans="1:6" s="26" customFormat="1" ht="15.75">
      <c r="A77" s="92" t="s">
        <v>67</v>
      </c>
      <c r="B77" s="93"/>
      <c r="C77" s="93"/>
      <c r="D77" s="94"/>
      <c r="E77" s="25">
        <v>975375</v>
      </c>
      <c r="F77" s="25">
        <v>975375</v>
      </c>
    </row>
    <row r="78" spans="1:6" s="26" customFormat="1" ht="15.75">
      <c r="A78" s="92" t="s">
        <v>68</v>
      </c>
      <c r="B78" s="93"/>
      <c r="C78" s="93"/>
      <c r="D78" s="94"/>
      <c r="E78" s="27">
        <v>5917</v>
      </c>
      <c r="F78" s="27">
        <v>7425</v>
      </c>
    </row>
    <row r="82" spans="1:6" ht="15.75">
      <c r="A82" s="1" t="s">
        <v>69</v>
      </c>
      <c r="B82" s="95" t="str">
        <f>CONCATENATE('[1]Титул'!$C$39)</f>
        <v>Коврыгин Олег Александрович</v>
      </c>
      <c r="C82" s="95"/>
      <c r="D82" s="95"/>
      <c r="E82" s="96" t="s">
        <v>70</v>
      </c>
      <c r="F82" s="96"/>
    </row>
    <row r="83" spans="1:6" ht="15">
      <c r="A83" s="28"/>
      <c r="B83" s="97" t="s">
        <v>71</v>
      </c>
      <c r="C83" s="97"/>
      <c r="D83" s="97"/>
      <c r="E83" s="98" t="s">
        <v>72</v>
      </c>
      <c r="F83" s="98"/>
    </row>
    <row r="84" ht="15">
      <c r="A84" s="30"/>
    </row>
    <row r="85" spans="1:6" ht="15.75">
      <c r="A85" s="1" t="s">
        <v>73</v>
      </c>
      <c r="B85" s="95" t="str">
        <f>IF('[1]Титул'!$C$41&lt;&gt;"",'[1]Титул'!$C$41,"Не предусмотрено")</f>
        <v>Касымова Гульбану Рахимовна</v>
      </c>
      <c r="C85" s="95"/>
      <c r="D85" s="95"/>
      <c r="E85" s="96" t="s">
        <v>70</v>
      </c>
      <c r="F85" s="96"/>
    </row>
    <row r="86" spans="1:6" ht="15">
      <c r="A86" s="28"/>
      <c r="B86" s="97" t="s">
        <v>71</v>
      </c>
      <c r="C86" s="97"/>
      <c r="D86" s="97"/>
      <c r="E86" s="98" t="s">
        <v>72</v>
      </c>
      <c r="F86" s="98"/>
    </row>
    <row r="87" spans="1:6" ht="15">
      <c r="A87" s="31" t="s">
        <v>74</v>
      </c>
      <c r="B87" s="8"/>
      <c r="C87" s="8"/>
      <c r="D87" s="8"/>
      <c r="E87" s="8"/>
      <c r="F87" s="8"/>
    </row>
  </sheetData>
  <sheetProtection/>
  <mergeCells count="86">
    <mergeCell ref="B83:D83"/>
    <mergeCell ref="E83:F83"/>
    <mergeCell ref="B85:D85"/>
    <mergeCell ref="E85:F85"/>
    <mergeCell ref="B86:D86"/>
    <mergeCell ref="E86:F86"/>
    <mergeCell ref="A74:C74"/>
    <mergeCell ref="A75:C75"/>
    <mergeCell ref="A77:D77"/>
    <mergeCell ref="A78:D78"/>
    <mergeCell ref="B82:D82"/>
    <mergeCell ref="E82:F82"/>
    <mergeCell ref="A67:C67"/>
    <mergeCell ref="A68:C68"/>
    <mergeCell ref="A69:C69"/>
    <mergeCell ref="A70:C70"/>
    <mergeCell ref="A71:C71"/>
    <mergeCell ref="D71:D73"/>
    <mergeCell ref="A72:C72"/>
    <mergeCell ref="A73:C73"/>
    <mergeCell ref="A62:C62"/>
    <mergeCell ref="A63:C63"/>
    <mergeCell ref="A64:C64"/>
    <mergeCell ref="A65:C65"/>
    <mergeCell ref="D65:D66"/>
    <mergeCell ref="A66:C66"/>
    <mergeCell ref="A53:C53"/>
    <mergeCell ref="A54:C54"/>
    <mergeCell ref="A55:C55"/>
    <mergeCell ref="A56:C56"/>
    <mergeCell ref="A57:C57"/>
    <mergeCell ref="A61:C61"/>
    <mergeCell ref="A48:C48"/>
    <mergeCell ref="A49:C49"/>
    <mergeCell ref="A50:C50"/>
    <mergeCell ref="D50:D51"/>
    <mergeCell ref="A51:C51"/>
    <mergeCell ref="A52:C52"/>
    <mergeCell ref="A41:C41"/>
    <mergeCell ref="A43:C43"/>
    <mergeCell ref="A44:C44"/>
    <mergeCell ref="A45:C45"/>
    <mergeCell ref="A46:C46"/>
    <mergeCell ref="A47:C47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2:C12"/>
    <mergeCell ref="A13:C13"/>
    <mergeCell ref="A14:C14"/>
    <mergeCell ref="D14:D15"/>
    <mergeCell ref="A15:C15"/>
    <mergeCell ref="A16:C16"/>
    <mergeCell ref="A7:F7"/>
    <mergeCell ref="B8:E8"/>
    <mergeCell ref="A10:C11"/>
    <mergeCell ref="D10:D11"/>
    <mergeCell ref="E10:E11"/>
    <mergeCell ref="F10:F11"/>
    <mergeCell ref="A1:B1"/>
    <mergeCell ref="C1:F1"/>
    <mergeCell ref="A3:B3"/>
    <mergeCell ref="C3:F3"/>
    <mergeCell ref="A5:B5"/>
    <mergeCell ref="C5:E5"/>
  </mergeCells>
  <conditionalFormatting sqref="C10:C11 A11:B11">
    <cfRule type="expression" priority="3" dxfId="19" stopIfTrue="1">
      <formula>OR(E79&lt;&gt;"",F79&lt;&gt;"")</formula>
    </cfRule>
    <cfRule type="expression" priority="4" dxfId="19" stopIfTrue="1">
      <formula>OR(E93&lt;&gt;"",F93&lt;&gt;"")</formula>
    </cfRule>
  </conditionalFormatting>
  <conditionalFormatting sqref="B10">
    <cfRule type="expression" priority="5" dxfId="19" stopIfTrue="1">
      <formula>OR(F76&lt;&gt;"",G79&lt;&gt;"")</formula>
    </cfRule>
    <cfRule type="expression" priority="6" dxfId="19" stopIfTrue="1">
      <formula>OR(F93&lt;&gt;"",G93&lt;&gt;"")</formula>
    </cfRule>
  </conditionalFormatting>
  <conditionalFormatting sqref="A10">
    <cfRule type="expression" priority="7" dxfId="19" stopIfTrue="1">
      <formula>OR(E76&lt;&gt;"",F76&lt;&gt;"")</formula>
    </cfRule>
    <cfRule type="expression" priority="8" dxfId="19" stopIfTrue="1">
      <formula>OR(E93&lt;&gt;"",F93&lt;&gt;"")</formula>
    </cfRule>
  </conditionalFormatting>
  <conditionalFormatting sqref="F10">
    <cfRule type="expression" priority="2" dxfId="19" stopIfTrue="1">
      <formula>F93&lt;&gt;""</formula>
    </cfRule>
  </conditionalFormatting>
  <conditionalFormatting sqref="E10">
    <cfRule type="expression" priority="1" dxfId="19" stopIfTrue="1">
      <formula>E93&lt;&gt;""</formula>
    </cfRule>
  </conditionalFormatting>
  <printOptions horizontalCentered="1"/>
  <pageMargins left="0.984251968503937" right="0.3937007874015748" top="0.5905511811023623" bottom="0.5905511811023623" header="0" footer="0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85" zoomScaleNormal="85" zoomScalePageLayoutView="0" workbookViewId="0" topLeftCell="A1">
      <pane ySplit="10" topLeftCell="A11" activePane="bottomLeft" state="frozen"/>
      <selection pane="topLeft" activeCell="A1" sqref="A1:B1"/>
      <selection pane="bottomLeft" activeCell="D11" sqref="D11:D17"/>
    </sheetView>
  </sheetViews>
  <sheetFormatPr defaultColWidth="9.140625" defaultRowHeight="15"/>
  <cols>
    <col min="1" max="1" width="30.7109375" style="3" customWidth="1"/>
    <col min="2" max="2" width="15.7109375" style="3" customWidth="1"/>
    <col min="3" max="3" width="25.7109375" style="3" customWidth="1"/>
    <col min="4" max="4" width="8.57421875" style="3" customWidth="1"/>
    <col min="5" max="6" width="18.7109375" style="3" customWidth="1"/>
    <col min="7" max="224" width="9.140625" style="3" customWidth="1"/>
    <col min="225" max="225" width="4.28125" style="3" customWidth="1"/>
    <col min="226" max="16384" width="9.140625" style="3" customWidth="1"/>
  </cols>
  <sheetData>
    <row r="1" spans="1:6" ht="15.75">
      <c r="A1" s="99" t="s">
        <v>76</v>
      </c>
      <c r="B1" s="99"/>
      <c r="C1" s="100" t="str">
        <f>CONCATENATE('[1]Титул'!D3)</f>
        <v>АО Акжал Голд Ресорсиз</v>
      </c>
      <c r="D1" s="100"/>
      <c r="E1" s="100"/>
      <c r="F1" s="32"/>
    </row>
    <row r="2" spans="1:6" s="11" customFormat="1" ht="10.5" customHeight="1">
      <c r="A2" s="33"/>
      <c r="B2" s="33"/>
      <c r="C2" s="33"/>
      <c r="D2" s="33"/>
      <c r="E2" s="33"/>
      <c r="F2" s="33"/>
    </row>
    <row r="3" spans="1:6" ht="15.75">
      <c r="A3" s="101" t="s">
        <v>77</v>
      </c>
      <c r="B3" s="101"/>
      <c r="C3" s="70" t="str">
        <f>CONCATENATE('[1]Титул'!C12)</f>
        <v>консолидированная</v>
      </c>
      <c r="D3" s="70"/>
      <c r="E3" s="70"/>
      <c r="F3" s="6"/>
    </row>
    <row r="4" spans="1:6" s="11" customFormat="1" ht="10.5" customHeight="1">
      <c r="A4" s="33"/>
      <c r="B4" s="33"/>
      <c r="C4" s="33"/>
      <c r="D4" s="33"/>
      <c r="E4" s="33"/>
      <c r="F4" s="33"/>
    </row>
    <row r="5" spans="1:6" ht="44.25" customHeight="1">
      <c r="A5" s="102" t="str">
        <f>IF('[1]Титул'!F31&lt;DATE(YEAR('[1]Титул'!C31),12,31),"ПРОМЕЖУТОЧНЫЙ ОТЧЕТ О ПРИБЫЛЕ ИЛИ УБЫТКЕ 
И ПРОЧЕМ СОВОКУПНОМ ДОХОДЕ","ОТЧЕТ О ПРИБЫЛЕ ИЛИ УБЫТКЕ
И ПРОЧЕМ СОВОКУПНОМ ДОХОДЕ")</f>
        <v>ПРОМЕЖУТОЧНЫЙ ОТЧЕТ О ПРИБЫЛЕ ИЛИ УБЫТКЕ 
И ПРОЧЕМ СОВОКУПНОМ ДОХОДЕ</v>
      </c>
      <c r="B5" s="102"/>
      <c r="C5" s="102"/>
      <c r="D5" s="102"/>
      <c r="E5" s="102"/>
      <c r="F5" s="102"/>
    </row>
    <row r="6" spans="1:6" ht="15" customHeight="1">
      <c r="A6" s="103" t="str">
        <f>IF(SUM('[1]Титул'!$F$31-'[1]Титул'!$C$31)&lt;100,CONCATENATE("за первый квартал, закончившийся ",TEXT('[1]Титул'!$F$31,"[$-FC19]дд ММММ ГГГГ")," года       "),IF(SUM('[1]Титул'!$F$31-'[1]Титул'!$C$31)&lt;200,CONCATENATE("за первое полугодие, закончившийся ",TEXT('[1]Титул'!$F$31,"[$-FC19]дд ММММ ГГГГ")," года       "),IF(SUM('[1]Титул'!$F$31-'[1]Титул'!$C$31)&lt;300,CONCATENATE("за девять месяцев, закончившийся ",TEXT('[1]Титул'!$F$31,"[$-FC19]дд ММММ ГГГГ")," года       "),CONCATENATE("за год, закончившийся ",TEXT('[1]Титул'!$F$31,"[$-FC19]дд ММММ ГГГГ")," года       "))))</f>
        <v>за первое полугодие, закончившийся 30 июня 2023 года       </v>
      </c>
      <c r="B6" s="103"/>
      <c r="C6" s="103"/>
      <c r="D6" s="103"/>
      <c r="E6" s="103"/>
      <c r="F6" s="103"/>
    </row>
    <row r="7" spans="1:6" ht="15" customHeight="1">
      <c r="A7" s="34"/>
      <c r="B7" s="34"/>
      <c r="C7" s="34"/>
      <c r="D7" s="34"/>
      <c r="F7" s="9" t="str">
        <f>IF('[1]Титул'!$F$35="тенге",CONCATENATE("(",'[1]Титул'!$F$36,")"),CONCATENATE("(",'[1]Титул'!$F$37,")"))</f>
        <v>(тыс.тенге)</v>
      </c>
    </row>
    <row r="8" spans="1:6" s="35" customFormat="1" ht="30" customHeight="1">
      <c r="A8" s="73" t="s">
        <v>78</v>
      </c>
      <c r="B8" s="74"/>
      <c r="C8" s="75"/>
      <c r="D8" s="79" t="s">
        <v>3</v>
      </c>
      <c r="E8" s="81" t="s">
        <v>79</v>
      </c>
      <c r="F8" s="81" t="s">
        <v>80</v>
      </c>
    </row>
    <row r="9" spans="1:6" s="35" customFormat="1" ht="30" customHeight="1">
      <c r="A9" s="76"/>
      <c r="B9" s="77"/>
      <c r="C9" s="78"/>
      <c r="D9" s="80"/>
      <c r="E9" s="82"/>
      <c r="F9" s="82"/>
    </row>
    <row r="10" spans="1:6" s="36" customFormat="1" ht="12.75" customHeight="1">
      <c r="A10" s="104">
        <v>1</v>
      </c>
      <c r="B10" s="104"/>
      <c r="C10" s="104"/>
      <c r="D10" s="12">
        <v>2</v>
      </c>
      <c r="E10" s="12">
        <v>3</v>
      </c>
      <c r="F10" s="12">
        <v>4</v>
      </c>
    </row>
    <row r="11" spans="1:6" ht="15" customHeight="1">
      <c r="A11" s="105" t="s">
        <v>81</v>
      </c>
      <c r="B11" s="105"/>
      <c r="C11" s="105"/>
      <c r="D11" s="17"/>
      <c r="E11" s="16">
        <v>7346517</v>
      </c>
      <c r="F11" s="16">
        <v>6700822</v>
      </c>
    </row>
    <row r="12" spans="1:6" ht="15" customHeight="1">
      <c r="A12" s="105" t="s">
        <v>82</v>
      </c>
      <c r="B12" s="105"/>
      <c r="C12" s="105"/>
      <c r="D12" s="17"/>
      <c r="E12" s="16">
        <v>6860019</v>
      </c>
      <c r="F12" s="16">
        <v>4399034</v>
      </c>
    </row>
    <row r="13" spans="1:6" ht="15" customHeight="1">
      <c r="A13" s="106" t="s">
        <v>83</v>
      </c>
      <c r="B13" s="106"/>
      <c r="C13" s="106"/>
      <c r="D13" s="37"/>
      <c r="E13" s="38">
        <v>486498</v>
      </c>
      <c r="F13" s="38">
        <v>2301788</v>
      </c>
    </row>
    <row r="14" spans="1:6" ht="15" customHeight="1">
      <c r="A14" s="105" t="s">
        <v>84</v>
      </c>
      <c r="B14" s="105"/>
      <c r="C14" s="105"/>
      <c r="D14" s="17"/>
      <c r="E14" s="16">
        <v>819986</v>
      </c>
      <c r="F14" s="16">
        <v>819444</v>
      </c>
    </row>
    <row r="15" spans="1:6" ht="15" customHeight="1">
      <c r="A15" s="105" t="s">
        <v>85</v>
      </c>
      <c r="B15" s="105"/>
      <c r="C15" s="105"/>
      <c r="D15" s="17"/>
      <c r="E15" s="16">
        <v>956065</v>
      </c>
      <c r="F15" s="16">
        <v>1714045</v>
      </c>
    </row>
    <row r="16" spans="1:6" ht="15" customHeight="1">
      <c r="A16" s="106" t="s">
        <v>86</v>
      </c>
      <c r="B16" s="106"/>
      <c r="C16" s="106"/>
      <c r="D16" s="37"/>
      <c r="E16" s="38">
        <v>-1289553</v>
      </c>
      <c r="F16" s="38">
        <v>-231701</v>
      </c>
    </row>
    <row r="17" spans="1:6" ht="15" customHeight="1">
      <c r="A17" s="105" t="s">
        <v>87</v>
      </c>
      <c r="B17" s="105"/>
      <c r="C17" s="105"/>
      <c r="D17" s="17"/>
      <c r="E17" s="16">
        <v>799355</v>
      </c>
      <c r="F17" s="16">
        <v>501072</v>
      </c>
    </row>
    <row r="18" spans="1:6" ht="15" customHeight="1">
      <c r="A18" s="105" t="s">
        <v>88</v>
      </c>
      <c r="B18" s="105"/>
      <c r="C18" s="105"/>
      <c r="D18" s="17"/>
      <c r="E18" s="16">
        <v>552840</v>
      </c>
      <c r="F18" s="16">
        <v>5288</v>
      </c>
    </row>
    <row r="19" spans="1:6" ht="15" customHeight="1">
      <c r="A19" s="105" t="s">
        <v>89</v>
      </c>
      <c r="B19" s="105"/>
      <c r="C19" s="105"/>
      <c r="D19" s="17"/>
      <c r="E19" s="16">
        <v>2682910</v>
      </c>
      <c r="F19" s="16">
        <v>3695709</v>
      </c>
    </row>
    <row r="20" spans="1:6" ht="15" customHeight="1">
      <c r="A20" s="105" t="s">
        <v>90</v>
      </c>
      <c r="B20" s="105"/>
      <c r="C20" s="105"/>
      <c r="D20" s="17"/>
      <c r="E20" s="16">
        <v>3068775</v>
      </c>
      <c r="F20" s="16">
        <v>2696779</v>
      </c>
    </row>
    <row r="21" spans="1:6" ht="15" customHeight="1">
      <c r="A21" s="106" t="s">
        <v>91</v>
      </c>
      <c r="B21" s="106"/>
      <c r="C21" s="106"/>
      <c r="D21" s="37"/>
      <c r="E21" s="38">
        <v>-1428903</v>
      </c>
      <c r="F21" s="38">
        <v>1263013</v>
      </c>
    </row>
    <row r="22" spans="1:6" ht="15" customHeight="1">
      <c r="A22" s="105" t="s">
        <v>92</v>
      </c>
      <c r="B22" s="105"/>
      <c r="C22" s="105"/>
      <c r="D22" s="17"/>
      <c r="E22" s="16">
        <v>7811</v>
      </c>
      <c r="F22" s="16" t="s">
        <v>75</v>
      </c>
    </row>
    <row r="23" spans="1:6" ht="22.5" customHeight="1">
      <c r="A23" s="106" t="s">
        <v>93</v>
      </c>
      <c r="B23" s="106"/>
      <c r="C23" s="106"/>
      <c r="D23" s="39"/>
      <c r="E23" s="38">
        <v>-1436714</v>
      </c>
      <c r="F23" s="38">
        <v>1263013</v>
      </c>
    </row>
    <row r="24" spans="1:6" ht="15" customHeight="1">
      <c r="A24" s="106" t="s">
        <v>94</v>
      </c>
      <c r="B24" s="106"/>
      <c r="C24" s="106"/>
      <c r="D24" s="37"/>
      <c r="E24" s="38"/>
      <c r="F24" s="38"/>
    </row>
    <row r="25" spans="1:6" ht="15" customHeight="1">
      <c r="A25" s="105" t="s">
        <v>95</v>
      </c>
      <c r="B25" s="105"/>
      <c r="C25" s="105"/>
      <c r="D25" s="17"/>
      <c r="E25" s="16"/>
      <c r="F25" s="16"/>
    </row>
    <row r="26" spans="1:6" ht="15" customHeight="1">
      <c r="A26" s="105" t="s">
        <v>96</v>
      </c>
      <c r="B26" s="105"/>
      <c r="C26" s="105"/>
      <c r="D26" s="17"/>
      <c r="E26" s="16">
        <v>-1473</v>
      </c>
      <c r="F26" s="16">
        <v>1295</v>
      </c>
    </row>
    <row r="27" spans="1:6" ht="15" customHeight="1">
      <c r="A27" s="105" t="s">
        <v>97</v>
      </c>
      <c r="B27" s="105"/>
      <c r="C27" s="105"/>
      <c r="D27" s="17"/>
      <c r="E27" s="16"/>
      <c r="F27" s="16"/>
    </row>
    <row r="28" spans="1:6" ht="15" customHeight="1">
      <c r="A28" s="105" t="s">
        <v>98</v>
      </c>
      <c r="B28" s="105"/>
      <c r="C28" s="105"/>
      <c r="D28" s="17"/>
      <c r="E28" s="16"/>
      <c r="F28" s="16"/>
    </row>
    <row r="29" spans="1:6" ht="15" customHeight="1">
      <c r="A29" s="105" t="s">
        <v>96</v>
      </c>
      <c r="B29" s="105"/>
      <c r="C29" s="105"/>
      <c r="D29" s="17"/>
      <c r="E29" s="16"/>
      <c r="F29" s="16"/>
    </row>
    <row r="30" spans="1:6" ht="15" customHeight="1">
      <c r="A30" s="105" t="s">
        <v>97</v>
      </c>
      <c r="B30" s="105"/>
      <c r="C30" s="105"/>
      <c r="D30" s="17"/>
      <c r="E30" s="16"/>
      <c r="F30" s="16"/>
    </row>
    <row r="33" spans="1:6" ht="15.75">
      <c r="A33" s="1" t="s">
        <v>69</v>
      </c>
      <c r="B33" s="95" t="str">
        <f>CONCATENATE('[1]Титул'!$C$39)</f>
        <v>Коврыгин Олег Александрович</v>
      </c>
      <c r="C33" s="95"/>
      <c r="D33" s="95"/>
      <c r="E33" s="96" t="s">
        <v>70</v>
      </c>
      <c r="F33" s="96"/>
    </row>
    <row r="34" spans="1:6" ht="15">
      <c r="A34" s="28"/>
      <c r="B34" s="97" t="s">
        <v>71</v>
      </c>
      <c r="C34" s="97"/>
      <c r="D34" s="97"/>
      <c r="E34" s="98" t="s">
        <v>72</v>
      </c>
      <c r="F34" s="98"/>
    </row>
    <row r="35" ht="15">
      <c r="A35" s="30"/>
    </row>
    <row r="36" spans="1:6" ht="15.75">
      <c r="A36" s="1" t="s">
        <v>73</v>
      </c>
      <c r="B36" s="95" t="str">
        <f>IF('[1]Титул'!$C$41&lt;&gt;"",'[1]Титул'!$C$41,"Не предусмотрено")</f>
        <v>Касымова Гульбану Рахимовна</v>
      </c>
      <c r="C36" s="95"/>
      <c r="D36" s="95"/>
      <c r="E36" s="96" t="s">
        <v>70</v>
      </c>
      <c r="F36" s="96"/>
    </row>
    <row r="37" spans="1:6" ht="15">
      <c r="A37" s="28"/>
      <c r="B37" s="97" t="s">
        <v>71</v>
      </c>
      <c r="C37" s="97"/>
      <c r="D37" s="97"/>
      <c r="E37" s="98" t="s">
        <v>72</v>
      </c>
      <c r="F37" s="98"/>
    </row>
    <row r="38" spans="1:6" ht="15">
      <c r="A38" s="31" t="s">
        <v>74</v>
      </c>
      <c r="B38" s="8"/>
      <c r="C38" s="8"/>
      <c r="D38" s="8"/>
      <c r="E38" s="8"/>
      <c r="F38" s="8"/>
    </row>
  </sheetData>
  <sheetProtection/>
  <mergeCells count="39">
    <mergeCell ref="B37:D37"/>
    <mergeCell ref="E37:F37"/>
    <mergeCell ref="A30:C30"/>
    <mergeCell ref="B33:D33"/>
    <mergeCell ref="E33:F33"/>
    <mergeCell ref="B34:D34"/>
    <mergeCell ref="E34:F34"/>
    <mergeCell ref="B36:D36"/>
    <mergeCell ref="E36:F36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8:C9"/>
    <mergeCell ref="D8:D9"/>
    <mergeCell ref="E8:E9"/>
    <mergeCell ref="F8:F9"/>
    <mergeCell ref="A10:C10"/>
    <mergeCell ref="A11:C11"/>
    <mergeCell ref="A1:B1"/>
    <mergeCell ref="C1:E1"/>
    <mergeCell ref="A3:B3"/>
    <mergeCell ref="C3:E3"/>
    <mergeCell ref="A5:F5"/>
    <mergeCell ref="A6:F6"/>
  </mergeCells>
  <conditionalFormatting sqref="E8">
    <cfRule type="expression" priority="2" dxfId="19" stopIfTrue="1">
      <formula>'ОПиУ-МСФО'!#REF!&lt;&gt;""</formula>
    </cfRule>
  </conditionalFormatting>
  <conditionalFormatting sqref="F8">
    <cfRule type="expression" priority="1" dxfId="19" stopIfTrue="1">
      <formula>'ОПиУ-МСФО'!#REF!&lt;&gt;""</formula>
    </cfRule>
  </conditionalFormatting>
  <printOptions horizontalCentered="1"/>
  <pageMargins left="0.7874015748031497" right="0.3937007874015748" top="0.3937007874015748" bottom="0.3937007874015748" header="0" footer="0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="85" zoomScaleNormal="85" zoomScalePageLayoutView="0" workbookViewId="0" topLeftCell="A1">
      <selection activeCell="E12" sqref="E12:F70"/>
    </sheetView>
  </sheetViews>
  <sheetFormatPr defaultColWidth="4.57421875" defaultRowHeight="15"/>
  <cols>
    <col min="1" max="1" width="20.7109375" style="3" customWidth="1"/>
    <col min="2" max="2" width="23.28125" style="3" customWidth="1"/>
    <col min="3" max="3" width="30.7109375" style="3" customWidth="1"/>
    <col min="4" max="4" width="8.57421875" style="3" customWidth="1"/>
    <col min="5" max="6" width="18.7109375" style="3" customWidth="1"/>
    <col min="7" max="182" width="9.140625" style="3" customWidth="1"/>
    <col min="183" max="204" width="3.00390625" style="3" customWidth="1"/>
    <col min="205" max="206" width="5.57421875" style="3" customWidth="1"/>
    <col min="207" max="208" width="16.421875" style="3" customWidth="1"/>
    <col min="209" max="16384" width="4.57421875" style="3" customWidth="1"/>
  </cols>
  <sheetData>
    <row r="1" spans="1:6" s="35" customFormat="1" ht="18" customHeight="1">
      <c r="A1" s="99" t="s">
        <v>99</v>
      </c>
      <c r="B1" s="99"/>
      <c r="C1" s="107" t="str">
        <f>CONCATENATE('[1]Титул'!D3)</f>
        <v>АО Акжал Голд Ресорсиз</v>
      </c>
      <c r="D1" s="107"/>
      <c r="E1" s="107"/>
      <c r="F1" s="40"/>
    </row>
    <row r="2" spans="1:6" s="11" customFormat="1" ht="10.5" customHeight="1">
      <c r="A2" s="33"/>
      <c r="B2" s="33"/>
      <c r="C2" s="33"/>
      <c r="D2" s="33"/>
      <c r="E2" s="33"/>
      <c r="F2" s="33"/>
    </row>
    <row r="3" spans="1:6" ht="15.75">
      <c r="A3" s="101" t="s">
        <v>100</v>
      </c>
      <c r="B3" s="101"/>
      <c r="C3" s="70" t="str">
        <f>CONCATENATE('[1]Титул'!C12)</f>
        <v>консолидированная</v>
      </c>
      <c r="D3" s="70"/>
      <c r="E3" s="70"/>
      <c r="F3" s="41"/>
    </row>
    <row r="4" spans="1:6" s="11" customFormat="1" ht="10.5" customHeight="1">
      <c r="A4" s="33"/>
      <c r="B4" s="33"/>
      <c r="C4" s="33"/>
      <c r="D4" s="33"/>
      <c r="E4" s="33"/>
      <c r="F4" s="33"/>
    </row>
    <row r="5" spans="1:6" s="35" customFormat="1" ht="39" customHeight="1">
      <c r="A5" s="102" t="str">
        <f>IF('[1]Титул'!F31&lt;DATE(YEAR('[1]Титул'!C31),12,31),"ПРОМЕЖУТОЧНЫЙ ОТЧЕТ О ДВИЖЕНИИ ДЕНЕЖНЫХ СРЕДСТВ
(Прямой метод)","ОТЧЕТ О ДВИЖЕНИИ ДЕНЕЖНЫХ СРЕДСТВ 
(Прямой метод)")</f>
        <v>ПРОМЕЖУТОЧНЫЙ ОТЧЕТ О ДВИЖЕНИИ ДЕНЕЖНЫХ СРЕДСТВ
(Прямой метод)</v>
      </c>
      <c r="B5" s="102"/>
      <c r="C5" s="102"/>
      <c r="D5" s="102"/>
      <c r="E5" s="102"/>
      <c r="F5" s="102"/>
    </row>
    <row r="6" spans="1:6" s="35" customFormat="1" ht="15">
      <c r="A6" s="103" t="str">
        <f>IF(SUM('[1]Титул'!$F$31-'[1]Титул'!$C$31)&lt;100,CONCATENATE("за первый квартал, закончившийся ",TEXT('[1]Титул'!$F$31,"[$-FC19]дд ММММ ГГГГ")," года       "),IF(SUM('[1]Титул'!$F$31-'[1]Титул'!$C$31)&lt;200,CONCATENATE("за первое полугодие, закончившийся ",TEXT('[1]Титул'!$F$31,"[$-FC19]дд ММММ ГГГГ")," года       "),IF(SUM('[1]Титул'!$F$31-'[1]Титул'!$C$31)&lt;300,CONCATENATE("за девять месяцев, закончившийся ",TEXT('[1]Титул'!$F$31,"[$-FC19]дд ММММ ГГГГ")," года       "),CONCATENATE("за год, закончившийся ",TEXT('[1]Титул'!$F$31,"[$-FC19]дд ММММ ГГГГ")," года       "))))</f>
        <v>за первое полугодие, закончившийся 30 июня 2023 года       </v>
      </c>
      <c r="B6" s="103"/>
      <c r="C6" s="103"/>
      <c r="D6" s="103"/>
      <c r="E6" s="103"/>
      <c r="F6" s="103"/>
    </row>
    <row r="7" s="35" customFormat="1" ht="15" customHeight="1">
      <c r="F7" s="9" t="str">
        <f>IF('[1]Титул'!$F$35="тенге",CONCATENATE("(",'[1]Титул'!$F$36,")"),CONCATENATE("(",'[1]Титул'!$F$37,")"))</f>
        <v>(тыс.тенге)</v>
      </c>
    </row>
    <row r="8" spans="1:6" s="35" customFormat="1" ht="30" customHeight="1">
      <c r="A8" s="108" t="s">
        <v>78</v>
      </c>
      <c r="B8" s="109"/>
      <c r="C8" s="110"/>
      <c r="D8" s="79" t="s">
        <v>3</v>
      </c>
      <c r="E8" s="81" t="s">
        <v>79</v>
      </c>
      <c r="F8" s="81" t="s">
        <v>80</v>
      </c>
    </row>
    <row r="9" spans="1:6" s="35" customFormat="1" ht="30" customHeight="1">
      <c r="A9" s="111"/>
      <c r="B9" s="112"/>
      <c r="C9" s="113"/>
      <c r="D9" s="80"/>
      <c r="E9" s="82"/>
      <c r="F9" s="82"/>
    </row>
    <row r="10" spans="1:6" s="36" customFormat="1" ht="12.75">
      <c r="A10" s="114">
        <v>1</v>
      </c>
      <c r="B10" s="114"/>
      <c r="C10" s="114"/>
      <c r="D10" s="42">
        <v>2</v>
      </c>
      <c r="E10" s="12">
        <v>3</v>
      </c>
      <c r="F10" s="12">
        <v>4</v>
      </c>
    </row>
    <row r="11" spans="1:6" s="35" customFormat="1" ht="15" customHeight="1">
      <c r="A11" s="115" t="s">
        <v>101</v>
      </c>
      <c r="B11" s="115"/>
      <c r="C11" s="115"/>
      <c r="D11" s="115"/>
      <c r="E11" s="43"/>
      <c r="F11" s="43"/>
    </row>
    <row r="12" spans="1:6" s="45" customFormat="1" ht="15.75" customHeight="1">
      <c r="A12" s="116" t="s">
        <v>102</v>
      </c>
      <c r="B12" s="116"/>
      <c r="C12" s="116"/>
      <c r="D12" s="44"/>
      <c r="E12" s="38">
        <v>12004525</v>
      </c>
      <c r="F12" s="38">
        <v>8525156</v>
      </c>
    </row>
    <row r="13" spans="1:6" s="35" customFormat="1" ht="15.75" customHeight="1">
      <c r="A13" s="117" t="s">
        <v>103</v>
      </c>
      <c r="B13" s="117"/>
      <c r="C13" s="117"/>
      <c r="D13" s="46"/>
      <c r="E13" s="16">
        <v>3154907</v>
      </c>
      <c r="F13" s="16">
        <v>7862608</v>
      </c>
    </row>
    <row r="14" spans="1:6" s="35" customFormat="1" ht="15.75" customHeight="1">
      <c r="A14" s="117" t="s">
        <v>104</v>
      </c>
      <c r="B14" s="117"/>
      <c r="C14" s="117"/>
      <c r="D14" s="46"/>
      <c r="E14" s="16" t="s">
        <v>75</v>
      </c>
      <c r="F14" s="16" t="s">
        <v>75</v>
      </c>
    </row>
    <row r="15" spans="1:6" s="35" customFormat="1" ht="15.75" customHeight="1">
      <c r="A15" s="117" t="s">
        <v>105</v>
      </c>
      <c r="B15" s="117"/>
      <c r="C15" s="117"/>
      <c r="D15" s="46"/>
      <c r="E15" s="16">
        <v>8006027</v>
      </c>
      <c r="F15" s="16">
        <v>558792</v>
      </c>
    </row>
    <row r="16" spans="1:6" s="35" customFormat="1" ht="15.75" customHeight="1">
      <c r="A16" s="117" t="s">
        <v>106</v>
      </c>
      <c r="B16" s="117"/>
      <c r="C16" s="117"/>
      <c r="D16" s="46"/>
      <c r="E16" s="16" t="s">
        <v>75</v>
      </c>
      <c r="F16" s="16" t="s">
        <v>75</v>
      </c>
    </row>
    <row r="17" spans="1:6" s="35" customFormat="1" ht="15.75" customHeight="1">
      <c r="A17" s="117" t="s">
        <v>107</v>
      </c>
      <c r="B17" s="117"/>
      <c r="C17" s="117"/>
      <c r="D17" s="46"/>
      <c r="E17" s="16">
        <v>840573</v>
      </c>
      <c r="F17" s="16">
        <v>103756</v>
      </c>
    </row>
    <row r="18" spans="1:6" s="35" customFormat="1" ht="15.75" customHeight="1">
      <c r="A18" s="117" t="s">
        <v>108</v>
      </c>
      <c r="B18" s="117"/>
      <c r="C18" s="117"/>
      <c r="D18" s="46"/>
      <c r="E18" s="16">
        <v>3018</v>
      </c>
      <c r="F18" s="16">
        <v>0</v>
      </c>
    </row>
    <row r="19" spans="1:6" s="45" customFormat="1" ht="15.75" customHeight="1">
      <c r="A19" s="116" t="s">
        <v>109</v>
      </c>
      <c r="B19" s="116"/>
      <c r="C19" s="116"/>
      <c r="D19" s="44"/>
      <c r="E19" s="38">
        <v>26248577</v>
      </c>
      <c r="F19" s="38">
        <v>9775954</v>
      </c>
    </row>
    <row r="20" spans="1:6" s="35" customFormat="1" ht="15.75" customHeight="1">
      <c r="A20" s="117" t="s">
        <v>110</v>
      </c>
      <c r="B20" s="117"/>
      <c r="C20" s="117"/>
      <c r="D20" s="46"/>
      <c r="E20" s="16">
        <v>4603087</v>
      </c>
      <c r="F20" s="16">
        <v>3188292</v>
      </c>
    </row>
    <row r="21" spans="1:6" s="35" customFormat="1" ht="15.75" customHeight="1">
      <c r="A21" s="117" t="s">
        <v>111</v>
      </c>
      <c r="B21" s="117"/>
      <c r="C21" s="117"/>
      <c r="D21" s="46"/>
      <c r="E21" s="16">
        <v>16874546</v>
      </c>
      <c r="F21" s="16">
        <v>2384557</v>
      </c>
    </row>
    <row r="22" spans="1:6" s="35" customFormat="1" ht="15.75" customHeight="1">
      <c r="A22" s="117" t="s">
        <v>112</v>
      </c>
      <c r="B22" s="117"/>
      <c r="C22" s="117"/>
      <c r="D22" s="46"/>
      <c r="E22" s="16">
        <v>2049550</v>
      </c>
      <c r="F22" s="16">
        <v>1247722</v>
      </c>
    </row>
    <row r="23" spans="1:6" s="35" customFormat="1" ht="15.75" customHeight="1">
      <c r="A23" s="117" t="s">
        <v>113</v>
      </c>
      <c r="B23" s="117"/>
      <c r="C23" s="117"/>
      <c r="D23" s="47"/>
      <c r="E23" s="16" t="s">
        <v>75</v>
      </c>
      <c r="F23" s="16" t="s">
        <v>75</v>
      </c>
    </row>
    <row r="24" spans="1:6" s="35" customFormat="1" ht="15.75" customHeight="1">
      <c r="A24" s="117" t="s">
        <v>114</v>
      </c>
      <c r="B24" s="117"/>
      <c r="C24" s="117"/>
      <c r="D24" s="46"/>
      <c r="E24" s="16" t="s">
        <v>75</v>
      </c>
      <c r="F24" s="16" t="s">
        <v>75</v>
      </c>
    </row>
    <row r="25" spans="1:6" s="35" customFormat="1" ht="15.75" customHeight="1">
      <c r="A25" s="117" t="s">
        <v>115</v>
      </c>
      <c r="B25" s="117"/>
      <c r="C25" s="117"/>
      <c r="D25" s="46"/>
      <c r="E25" s="16">
        <v>2559947</v>
      </c>
      <c r="F25" s="16">
        <v>2742129</v>
      </c>
    </row>
    <row r="26" spans="1:6" s="35" customFormat="1" ht="15.75" customHeight="1">
      <c r="A26" s="117" t="s">
        <v>116</v>
      </c>
      <c r="B26" s="117"/>
      <c r="C26" s="117"/>
      <c r="D26" s="46"/>
      <c r="E26" s="16">
        <v>161447</v>
      </c>
      <c r="F26" s="16">
        <v>213254</v>
      </c>
    </row>
    <row r="27" spans="1:6" s="45" customFormat="1" ht="15.75" customHeight="1">
      <c r="A27" s="116" t="s">
        <v>117</v>
      </c>
      <c r="B27" s="116"/>
      <c r="C27" s="116"/>
      <c r="D27" s="44"/>
      <c r="E27" s="38">
        <v>-14244052</v>
      </c>
      <c r="F27" s="38">
        <v>-1250798</v>
      </c>
    </row>
    <row r="28" spans="1:6" s="35" customFormat="1" ht="15" customHeight="1">
      <c r="A28" s="115" t="s">
        <v>118</v>
      </c>
      <c r="B28" s="115"/>
      <c r="C28" s="115"/>
      <c r="D28" s="115"/>
      <c r="E28" s="43"/>
      <c r="F28" s="43"/>
    </row>
    <row r="29" spans="1:6" s="45" customFormat="1" ht="15.75" customHeight="1">
      <c r="A29" s="116" t="s">
        <v>119</v>
      </c>
      <c r="B29" s="116"/>
      <c r="C29" s="116"/>
      <c r="D29" s="44"/>
      <c r="E29" s="38" t="s">
        <v>75</v>
      </c>
      <c r="F29" s="38" t="s">
        <v>75</v>
      </c>
    </row>
    <row r="30" spans="1:6" s="35" customFormat="1" ht="15" customHeight="1">
      <c r="A30" s="117" t="s">
        <v>120</v>
      </c>
      <c r="B30" s="117"/>
      <c r="C30" s="117"/>
      <c r="D30" s="46"/>
      <c r="E30" s="16" t="s">
        <v>75</v>
      </c>
      <c r="F30" s="16" t="s">
        <v>75</v>
      </c>
    </row>
    <row r="31" spans="1:6" s="35" customFormat="1" ht="15" customHeight="1">
      <c r="A31" s="117" t="s">
        <v>121</v>
      </c>
      <c r="B31" s="117"/>
      <c r="C31" s="117"/>
      <c r="D31" s="46"/>
      <c r="E31" s="16" t="s">
        <v>75</v>
      </c>
      <c r="F31" s="16" t="s">
        <v>75</v>
      </c>
    </row>
    <row r="32" spans="1:6" s="35" customFormat="1" ht="15" customHeight="1">
      <c r="A32" s="117" t="s">
        <v>122</v>
      </c>
      <c r="B32" s="117"/>
      <c r="C32" s="117"/>
      <c r="D32" s="46"/>
      <c r="E32" s="16" t="s">
        <v>75</v>
      </c>
      <c r="F32" s="16" t="s">
        <v>75</v>
      </c>
    </row>
    <row r="33" spans="1:6" s="35" customFormat="1" ht="27" customHeight="1">
      <c r="A33" s="105" t="s">
        <v>123</v>
      </c>
      <c r="B33" s="105"/>
      <c r="C33" s="105"/>
      <c r="D33" s="46"/>
      <c r="E33" s="16" t="s">
        <v>75</v>
      </c>
      <c r="F33" s="16" t="s">
        <v>75</v>
      </c>
    </row>
    <row r="34" spans="1:6" s="35" customFormat="1" ht="15" customHeight="1">
      <c r="A34" s="117" t="s">
        <v>124</v>
      </c>
      <c r="B34" s="117"/>
      <c r="C34" s="117"/>
      <c r="D34" s="46"/>
      <c r="E34" s="16" t="s">
        <v>75</v>
      </c>
      <c r="F34" s="16" t="s">
        <v>75</v>
      </c>
    </row>
    <row r="35" spans="1:6" s="35" customFormat="1" ht="15" customHeight="1">
      <c r="A35" s="117" t="s">
        <v>125</v>
      </c>
      <c r="B35" s="117"/>
      <c r="C35" s="117"/>
      <c r="D35" s="46"/>
      <c r="E35" s="16" t="s">
        <v>75</v>
      </c>
      <c r="F35" s="16" t="s">
        <v>75</v>
      </c>
    </row>
    <row r="36" spans="1:6" s="35" customFormat="1" ht="15" customHeight="1">
      <c r="A36" s="117" t="s">
        <v>126</v>
      </c>
      <c r="B36" s="117"/>
      <c r="C36" s="117"/>
      <c r="D36" s="46"/>
      <c r="E36" s="16" t="s">
        <v>75</v>
      </c>
      <c r="F36" s="16" t="s">
        <v>75</v>
      </c>
    </row>
    <row r="37" spans="1:6" s="35" customFormat="1" ht="15" customHeight="1">
      <c r="A37" s="117" t="s">
        <v>127</v>
      </c>
      <c r="B37" s="117"/>
      <c r="C37" s="117"/>
      <c r="D37" s="46"/>
      <c r="E37" s="16" t="s">
        <v>75</v>
      </c>
      <c r="F37" s="16" t="s">
        <v>75</v>
      </c>
    </row>
    <row r="38" spans="1:6" s="35" customFormat="1" ht="15" customHeight="1">
      <c r="A38" s="117" t="s">
        <v>128</v>
      </c>
      <c r="B38" s="117"/>
      <c r="C38" s="117"/>
      <c r="D38" s="46"/>
      <c r="E38" s="16" t="s">
        <v>75</v>
      </c>
      <c r="F38" s="16" t="s">
        <v>75</v>
      </c>
    </row>
    <row r="39" spans="1:6" s="35" customFormat="1" ht="15" customHeight="1">
      <c r="A39" s="117" t="s">
        <v>107</v>
      </c>
      <c r="B39" s="117"/>
      <c r="C39" s="117"/>
      <c r="D39" s="46"/>
      <c r="E39" s="16" t="s">
        <v>75</v>
      </c>
      <c r="F39" s="16" t="s">
        <v>75</v>
      </c>
    </row>
    <row r="40" spans="1:6" s="35" customFormat="1" ht="15" customHeight="1">
      <c r="A40" s="117" t="s">
        <v>108</v>
      </c>
      <c r="B40" s="117"/>
      <c r="C40" s="117"/>
      <c r="D40" s="46"/>
      <c r="E40" s="16" t="s">
        <v>75</v>
      </c>
      <c r="F40" s="16" t="s">
        <v>75</v>
      </c>
    </row>
    <row r="41" spans="1:6" s="45" customFormat="1" ht="15.75" customHeight="1">
      <c r="A41" s="116" t="s">
        <v>129</v>
      </c>
      <c r="B41" s="116"/>
      <c r="C41" s="116"/>
      <c r="D41" s="44"/>
      <c r="E41" s="38">
        <v>3150</v>
      </c>
      <c r="F41" s="38" t="s">
        <v>75</v>
      </c>
    </row>
    <row r="42" spans="1:6" s="35" customFormat="1" ht="15" customHeight="1">
      <c r="A42" s="117" t="s">
        <v>130</v>
      </c>
      <c r="B42" s="117"/>
      <c r="C42" s="117"/>
      <c r="D42" s="46"/>
      <c r="E42" s="16" t="s">
        <v>75</v>
      </c>
      <c r="F42" s="16" t="s">
        <v>75</v>
      </c>
    </row>
    <row r="43" spans="1:6" s="35" customFormat="1" ht="15" customHeight="1">
      <c r="A43" s="117" t="s">
        <v>131</v>
      </c>
      <c r="B43" s="117"/>
      <c r="C43" s="117"/>
      <c r="D43" s="46"/>
      <c r="E43" s="16" t="s">
        <v>75</v>
      </c>
      <c r="F43" s="16" t="s">
        <v>75</v>
      </c>
    </row>
    <row r="44" spans="1:6" s="35" customFormat="1" ht="15" customHeight="1">
      <c r="A44" s="117" t="s">
        <v>132</v>
      </c>
      <c r="B44" s="117"/>
      <c r="C44" s="117"/>
      <c r="D44" s="46"/>
      <c r="E44" s="16" t="s">
        <v>75</v>
      </c>
      <c r="F44" s="16" t="s">
        <v>75</v>
      </c>
    </row>
    <row r="45" spans="1:6" s="35" customFormat="1" ht="27" customHeight="1">
      <c r="A45" s="105" t="s">
        <v>133</v>
      </c>
      <c r="B45" s="105"/>
      <c r="C45" s="105"/>
      <c r="D45" s="46"/>
      <c r="E45" s="16" t="s">
        <v>75</v>
      </c>
      <c r="F45" s="16" t="s">
        <v>75</v>
      </c>
    </row>
    <row r="46" spans="1:6" s="35" customFormat="1" ht="15" customHeight="1">
      <c r="A46" s="117" t="s">
        <v>134</v>
      </c>
      <c r="B46" s="117"/>
      <c r="C46" s="117"/>
      <c r="D46" s="46"/>
      <c r="E46" s="16" t="s">
        <v>75</v>
      </c>
      <c r="F46" s="16" t="s">
        <v>75</v>
      </c>
    </row>
    <row r="47" spans="1:6" s="35" customFormat="1" ht="15" customHeight="1">
      <c r="A47" s="117" t="s">
        <v>135</v>
      </c>
      <c r="B47" s="117"/>
      <c r="C47" s="117"/>
      <c r="D47" s="46"/>
      <c r="E47" s="16" t="s">
        <v>75</v>
      </c>
      <c r="F47" s="16" t="s">
        <v>75</v>
      </c>
    </row>
    <row r="48" spans="1:6" s="35" customFormat="1" ht="15" customHeight="1">
      <c r="A48" s="117" t="s">
        <v>136</v>
      </c>
      <c r="B48" s="117"/>
      <c r="C48" s="117"/>
      <c r="D48" s="46"/>
      <c r="E48" s="16" t="s">
        <v>75</v>
      </c>
      <c r="F48" s="16" t="s">
        <v>75</v>
      </c>
    </row>
    <row r="49" spans="1:6" s="35" customFormat="1" ht="15" customHeight="1">
      <c r="A49" s="117" t="s">
        <v>137</v>
      </c>
      <c r="B49" s="117"/>
      <c r="C49" s="117"/>
      <c r="D49" s="46"/>
      <c r="E49" s="16" t="s">
        <v>75</v>
      </c>
      <c r="F49" s="16" t="s">
        <v>75</v>
      </c>
    </row>
    <row r="50" spans="1:6" s="35" customFormat="1" ht="15" customHeight="1">
      <c r="A50" s="117" t="s">
        <v>127</v>
      </c>
      <c r="B50" s="117"/>
      <c r="C50" s="117"/>
      <c r="D50" s="46"/>
      <c r="E50" s="16" t="s">
        <v>75</v>
      </c>
      <c r="F50" s="16" t="s">
        <v>75</v>
      </c>
    </row>
    <row r="51" spans="1:6" s="35" customFormat="1" ht="15" customHeight="1">
      <c r="A51" s="117" t="s">
        <v>138</v>
      </c>
      <c r="B51" s="117"/>
      <c r="C51" s="117"/>
      <c r="D51" s="46"/>
      <c r="E51" s="16">
        <v>3150</v>
      </c>
      <c r="F51" s="16" t="s">
        <v>75</v>
      </c>
    </row>
    <row r="52" spans="1:6" s="35" customFormat="1" ht="15" customHeight="1">
      <c r="A52" s="117" t="s">
        <v>116</v>
      </c>
      <c r="B52" s="117"/>
      <c r="C52" s="117"/>
      <c r="D52" s="46"/>
      <c r="E52" s="16" t="s">
        <v>75</v>
      </c>
      <c r="F52" s="16" t="s">
        <v>75</v>
      </c>
    </row>
    <row r="53" spans="1:6" s="45" customFormat="1" ht="15.75" customHeight="1">
      <c r="A53" s="116" t="s">
        <v>139</v>
      </c>
      <c r="B53" s="116"/>
      <c r="C53" s="116"/>
      <c r="D53" s="44"/>
      <c r="E53" s="38">
        <v>-3150</v>
      </c>
      <c r="F53" s="38" t="s">
        <v>75</v>
      </c>
    </row>
    <row r="54" spans="1:6" s="35" customFormat="1" ht="15" customHeight="1">
      <c r="A54" s="115" t="s">
        <v>140</v>
      </c>
      <c r="B54" s="115"/>
      <c r="C54" s="115"/>
      <c r="D54" s="115"/>
      <c r="E54" s="43"/>
      <c r="F54" s="43"/>
    </row>
    <row r="55" spans="1:6" s="45" customFormat="1" ht="15.75" customHeight="1">
      <c r="A55" s="116" t="s">
        <v>141</v>
      </c>
      <c r="B55" s="116"/>
      <c r="C55" s="116"/>
      <c r="D55" s="44"/>
      <c r="E55" s="38">
        <v>54086879</v>
      </c>
      <c r="F55" s="38">
        <v>57719</v>
      </c>
    </row>
    <row r="56" spans="1:6" s="35" customFormat="1" ht="15.75" customHeight="1">
      <c r="A56" s="117" t="s">
        <v>142</v>
      </c>
      <c r="B56" s="117"/>
      <c r="C56" s="117"/>
      <c r="D56" s="46"/>
      <c r="E56" s="16">
        <v>3150</v>
      </c>
      <c r="F56" s="16" t="s">
        <v>75</v>
      </c>
    </row>
    <row r="57" spans="1:6" s="35" customFormat="1" ht="15.75" customHeight="1">
      <c r="A57" s="117" t="s">
        <v>143</v>
      </c>
      <c r="B57" s="117"/>
      <c r="C57" s="117"/>
      <c r="D57" s="46"/>
      <c r="E57" s="16">
        <v>54083729</v>
      </c>
      <c r="F57" s="16">
        <v>57719</v>
      </c>
    </row>
    <row r="58" spans="1:6" s="35" customFormat="1" ht="15.75" customHeight="1">
      <c r="A58" s="117" t="s">
        <v>144</v>
      </c>
      <c r="B58" s="117"/>
      <c r="C58" s="117"/>
      <c r="D58" s="46"/>
      <c r="E58" s="16" t="s">
        <v>75</v>
      </c>
      <c r="F58" s="16" t="s">
        <v>75</v>
      </c>
    </row>
    <row r="59" spans="1:6" s="35" customFormat="1" ht="15.75" customHeight="1">
      <c r="A59" s="117" t="s">
        <v>108</v>
      </c>
      <c r="B59" s="117"/>
      <c r="C59" s="117"/>
      <c r="D59" s="46"/>
      <c r="E59" s="16" t="s">
        <v>75</v>
      </c>
      <c r="F59" s="16" t="s">
        <v>75</v>
      </c>
    </row>
    <row r="60" spans="1:6" s="45" customFormat="1" ht="15.75" customHeight="1">
      <c r="A60" s="116" t="s">
        <v>145</v>
      </c>
      <c r="B60" s="116"/>
      <c r="C60" s="116"/>
      <c r="D60" s="44"/>
      <c r="E60" s="38">
        <v>41328394</v>
      </c>
      <c r="F60" s="38">
        <v>1144941</v>
      </c>
    </row>
    <row r="61" spans="1:6" s="35" customFormat="1" ht="15.75" customHeight="1">
      <c r="A61" s="117" t="s">
        <v>146</v>
      </c>
      <c r="B61" s="117"/>
      <c r="C61" s="117"/>
      <c r="D61" s="46"/>
      <c r="E61" s="16">
        <v>40739649</v>
      </c>
      <c r="F61" s="16">
        <v>1144941</v>
      </c>
    </row>
    <row r="62" spans="1:6" s="35" customFormat="1" ht="15.75" customHeight="1">
      <c r="A62" s="117" t="s">
        <v>147</v>
      </c>
      <c r="B62" s="117"/>
      <c r="C62" s="117"/>
      <c r="D62" s="46"/>
      <c r="E62" s="16">
        <v>554745</v>
      </c>
      <c r="F62" s="16" t="s">
        <v>75</v>
      </c>
    </row>
    <row r="63" spans="1:6" s="35" customFormat="1" ht="15.75" customHeight="1">
      <c r="A63" s="117" t="s">
        <v>148</v>
      </c>
      <c r="B63" s="117"/>
      <c r="C63" s="117"/>
      <c r="D63" s="46"/>
      <c r="E63" s="16">
        <v>34000</v>
      </c>
      <c r="F63" s="16" t="s">
        <v>75</v>
      </c>
    </row>
    <row r="64" spans="1:6" s="35" customFormat="1" ht="15.75" customHeight="1">
      <c r="A64" s="117" t="s">
        <v>149</v>
      </c>
      <c r="B64" s="117"/>
      <c r="C64" s="117"/>
      <c r="D64" s="46"/>
      <c r="E64" s="16" t="s">
        <v>75</v>
      </c>
      <c r="F64" s="16" t="s">
        <v>75</v>
      </c>
    </row>
    <row r="65" spans="1:6" s="35" customFormat="1" ht="15.75" customHeight="1">
      <c r="A65" s="117" t="s">
        <v>150</v>
      </c>
      <c r="B65" s="117"/>
      <c r="C65" s="117"/>
      <c r="D65" s="46"/>
      <c r="E65" s="16" t="s">
        <v>75</v>
      </c>
      <c r="F65" s="16" t="s">
        <v>75</v>
      </c>
    </row>
    <row r="66" spans="1:6" s="45" customFormat="1" ht="15.75" customHeight="1">
      <c r="A66" s="116" t="s">
        <v>151</v>
      </c>
      <c r="B66" s="116"/>
      <c r="C66" s="116"/>
      <c r="D66" s="44"/>
      <c r="E66" s="38">
        <v>12758485</v>
      </c>
      <c r="F66" s="38">
        <v>-1087222</v>
      </c>
    </row>
    <row r="67" spans="1:6" s="45" customFormat="1" ht="15.75" customHeight="1">
      <c r="A67" s="118" t="s">
        <v>152</v>
      </c>
      <c r="B67" s="118"/>
      <c r="C67" s="118"/>
      <c r="D67" s="48"/>
      <c r="E67" s="16">
        <v>285876</v>
      </c>
      <c r="F67" s="16">
        <v>22800</v>
      </c>
    </row>
    <row r="68" spans="1:6" s="45" customFormat="1" ht="15.75" customHeight="1">
      <c r="A68" s="116" t="s">
        <v>153</v>
      </c>
      <c r="B68" s="116"/>
      <c r="C68" s="116"/>
      <c r="D68" s="44"/>
      <c r="E68" s="38">
        <v>-1202841</v>
      </c>
      <c r="F68" s="38">
        <v>-2315220</v>
      </c>
    </row>
    <row r="69" spans="1:6" s="45" customFormat="1" ht="15.75" customHeight="1">
      <c r="A69" s="116" t="s">
        <v>154</v>
      </c>
      <c r="B69" s="116"/>
      <c r="C69" s="116"/>
      <c r="D69" s="49"/>
      <c r="E69" s="16">
        <v>1297798</v>
      </c>
      <c r="F69" s="16">
        <v>3637334</v>
      </c>
    </row>
    <row r="70" spans="1:6" s="45" customFormat="1" ht="15.75" customHeight="1">
      <c r="A70" s="116" t="s">
        <v>155</v>
      </c>
      <c r="B70" s="116"/>
      <c r="C70" s="116"/>
      <c r="D70" s="44"/>
      <c r="E70" s="38">
        <v>94957</v>
      </c>
      <c r="F70" s="38">
        <v>1322114</v>
      </c>
    </row>
    <row r="72" spans="1:6" s="51" customFormat="1" ht="14.25">
      <c r="A72" s="119"/>
      <c r="B72" s="119"/>
      <c r="C72" s="119"/>
      <c r="D72" s="119"/>
      <c r="E72" s="50"/>
      <c r="F72" s="50"/>
    </row>
    <row r="74" spans="1:6" ht="15.75">
      <c r="A74" s="1" t="s">
        <v>69</v>
      </c>
      <c r="B74" s="95" t="str">
        <f>CONCATENATE('[1]Титул'!$C$39)</f>
        <v>Коврыгин Олег Александрович</v>
      </c>
      <c r="C74" s="95"/>
      <c r="D74" s="95"/>
      <c r="E74" s="96" t="s">
        <v>70</v>
      </c>
      <c r="F74" s="96"/>
    </row>
    <row r="75" spans="1:6" ht="15">
      <c r="A75" s="28"/>
      <c r="B75" s="97" t="s">
        <v>71</v>
      </c>
      <c r="C75" s="97"/>
      <c r="D75" s="97"/>
      <c r="E75" s="98" t="s">
        <v>72</v>
      </c>
      <c r="F75" s="98"/>
    </row>
    <row r="76" ht="15">
      <c r="A76" s="30"/>
    </row>
    <row r="77" spans="1:6" ht="15.75">
      <c r="A77" s="1" t="s">
        <v>73</v>
      </c>
      <c r="B77" s="95" t="str">
        <f>IF('[1]Титул'!$C$41&lt;&gt;"",'[1]Титул'!$C$41,"Не предусмотрено")</f>
        <v>Касымова Гульбану Рахимовна</v>
      </c>
      <c r="C77" s="95"/>
      <c r="D77" s="95"/>
      <c r="E77" s="96" t="s">
        <v>70</v>
      </c>
      <c r="F77" s="96"/>
    </row>
    <row r="78" spans="1:6" ht="15">
      <c r="A78" s="28"/>
      <c r="B78" s="97" t="s">
        <v>71</v>
      </c>
      <c r="C78" s="97"/>
      <c r="D78" s="97"/>
      <c r="E78" s="98" t="s">
        <v>72</v>
      </c>
      <c r="F78" s="98"/>
    </row>
    <row r="79" spans="1:6" ht="15">
      <c r="A79" s="31" t="s">
        <v>74</v>
      </c>
      <c r="B79" s="8"/>
      <c r="C79" s="8"/>
      <c r="D79" s="8"/>
      <c r="E79" s="8"/>
      <c r="F79" s="8"/>
    </row>
  </sheetData>
  <sheetProtection/>
  <mergeCells count="80">
    <mergeCell ref="B78:D78"/>
    <mergeCell ref="E78:F78"/>
    <mergeCell ref="B74:D74"/>
    <mergeCell ref="E74:F74"/>
    <mergeCell ref="B75:D75"/>
    <mergeCell ref="E75:F75"/>
    <mergeCell ref="B77:D77"/>
    <mergeCell ref="E77:F77"/>
    <mergeCell ref="A66:C66"/>
    <mergeCell ref="A67:C67"/>
    <mergeCell ref="A68:C68"/>
    <mergeCell ref="A69:C69"/>
    <mergeCell ref="A70:C70"/>
    <mergeCell ref="A72:D72"/>
    <mergeCell ref="A60:C60"/>
    <mergeCell ref="A61:C61"/>
    <mergeCell ref="A62:C62"/>
    <mergeCell ref="A63:C63"/>
    <mergeCell ref="A64:C64"/>
    <mergeCell ref="A65:C65"/>
    <mergeCell ref="A54:D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D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8:C9"/>
    <mergeCell ref="D8:D9"/>
    <mergeCell ref="E8:E9"/>
    <mergeCell ref="F8:F9"/>
    <mergeCell ref="A10:C10"/>
    <mergeCell ref="A11:D11"/>
    <mergeCell ref="A1:B1"/>
    <mergeCell ref="C1:E1"/>
    <mergeCell ref="A3:B3"/>
    <mergeCell ref="C3:E3"/>
    <mergeCell ref="A5:F5"/>
    <mergeCell ref="A6:F6"/>
  </mergeCells>
  <conditionalFormatting sqref="A72:D72">
    <cfRule type="expression" priority="3" dxfId="19" stopIfTrue="1">
      <formula>$E$72&lt;&gt;""</formula>
    </cfRule>
  </conditionalFormatting>
  <conditionalFormatting sqref="E8">
    <cfRule type="expression" priority="2" dxfId="19" stopIfTrue="1">
      <formula>'ОДДС-МСФО'!#REF!&lt;&gt;""</formula>
    </cfRule>
  </conditionalFormatting>
  <conditionalFormatting sqref="F8">
    <cfRule type="expression" priority="1" dxfId="19" stopIfTrue="1">
      <formula>'ОДДС-МСФО'!#REF!&lt;&gt;""</formula>
    </cfRule>
  </conditionalFormatting>
  <printOptions horizontalCentered="1"/>
  <pageMargins left="0.7874015748031497" right="0.3937007874015748" top="0.7874015748031497" bottom="0.7874015748031497" header="0" footer="0"/>
  <pageSetup fitToHeight="2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5" zoomScaleNormal="85" zoomScalePageLayoutView="0" workbookViewId="0" topLeftCell="A58">
      <selection activeCell="E11" sqref="E11"/>
    </sheetView>
  </sheetViews>
  <sheetFormatPr defaultColWidth="9.140625" defaultRowHeight="15"/>
  <cols>
    <col min="1" max="1" width="30.7109375" style="3" customWidth="1"/>
    <col min="2" max="2" width="15.7109375" style="3" customWidth="1"/>
    <col min="3" max="3" width="25.7109375" style="3" customWidth="1"/>
    <col min="4" max="4" width="8.57421875" style="3" customWidth="1"/>
    <col min="5" max="7" width="18.7109375" style="3" customWidth="1"/>
    <col min="8" max="221" width="9.140625" style="3" customWidth="1"/>
    <col min="222" max="222" width="4.28125" style="3" customWidth="1"/>
    <col min="223" max="16384" width="9.140625" style="3" customWidth="1"/>
  </cols>
  <sheetData>
    <row r="1" spans="1:7" ht="15.75">
      <c r="A1" s="120" t="s">
        <v>156</v>
      </c>
      <c r="B1" s="120"/>
      <c r="C1" s="100" t="str">
        <f>CONCATENATE('[1]Титул'!D3)</f>
        <v>АО Акжал Голд Ресорсиз</v>
      </c>
      <c r="D1" s="100"/>
      <c r="E1" s="100"/>
      <c r="F1" s="52"/>
      <c r="G1" s="32"/>
    </row>
    <row r="2" spans="1:7" s="11" customFormat="1" ht="10.5" customHeight="1">
      <c r="A2" s="33"/>
      <c r="B2" s="33"/>
      <c r="C2" s="33"/>
      <c r="D2" s="33"/>
      <c r="E2" s="33"/>
      <c r="F2" s="33"/>
      <c r="G2" s="33"/>
    </row>
    <row r="3" spans="1:7" ht="15.75">
      <c r="A3" s="101" t="s">
        <v>77</v>
      </c>
      <c r="B3" s="101"/>
      <c r="C3" s="70" t="str">
        <f>CONCATENATE('[1]Титул'!C12)</f>
        <v>консолидированная</v>
      </c>
      <c r="D3" s="70"/>
      <c r="E3" s="70"/>
      <c r="F3" s="53"/>
      <c r="G3" s="41"/>
    </row>
    <row r="4" spans="1:7" s="11" customFormat="1" ht="10.5" customHeight="1">
      <c r="A4" s="33"/>
      <c r="B4" s="33"/>
      <c r="C4" s="33"/>
      <c r="D4" s="33"/>
      <c r="E4" s="33"/>
      <c r="F4" s="33"/>
      <c r="G4" s="33"/>
    </row>
    <row r="5" spans="1:7" ht="22.5" customHeight="1">
      <c r="A5" s="121" t="str">
        <f>IF('[1]Титул'!F31&lt;DATE(YEAR('[1]Титул'!C31),12,31),"ПРОМЕЖУТОЧНЫЙ ОТЧЕТ ОБ ИЗМЕНЕНИЯХ В КАПИТАЛЕ","ОТЧЕТ ОБ ИЗМЕНЕНИЯХ В КАПИТАЛЕ")</f>
        <v>ПРОМЕЖУТОЧНЫЙ ОТЧЕТ ОБ ИЗМЕНЕНИЯХ В КАПИТАЛЕ</v>
      </c>
      <c r="B5" s="121"/>
      <c r="C5" s="121"/>
      <c r="D5" s="121"/>
      <c r="E5" s="121"/>
      <c r="F5" s="121"/>
      <c r="G5" s="121"/>
    </row>
    <row r="6" spans="1:7" ht="15" customHeight="1">
      <c r="A6" s="103" t="str">
        <f>IF(SUM('[1]Титул'!$F$31-'[1]Титул'!$C$31)&lt;100,CONCATENATE("за первый квартал, закончившийся ",TEXT('[1]Титул'!$F$31,"[$-FC19]дд ММММ ГГГГ")," года       "),IF(SUM('[1]Титул'!$F$31-'[1]Титул'!$C$31)&lt;200,CONCATENATE("за первое полугодие, закончившийся ",TEXT('[1]Титул'!$F$31,"[$-FC19]дд ММММ ГГГГ")," года       "),IF(SUM('[1]Титул'!$F$31-'[1]Титул'!$C$31)&lt;300,CONCATENATE("за девять месяцев, закончившийся ",TEXT('[1]Титул'!$F$31,"[$-FC19]дд ММММ ГГГГ")," года       "),CONCATENATE("за год, закончившийся ",TEXT('[1]Титул'!$F$31,"[$-FC19]дд ММММ ГГГГ")," года       "))))</f>
        <v>за первое полугодие, закончившийся 30 июня 2023 года       </v>
      </c>
      <c r="B6" s="103"/>
      <c r="C6" s="103"/>
      <c r="D6" s="103"/>
      <c r="E6" s="103"/>
      <c r="F6" s="103"/>
      <c r="G6" s="103"/>
    </row>
    <row r="7" spans="1:7" ht="15" customHeight="1">
      <c r="A7" s="34"/>
      <c r="B7" s="34"/>
      <c r="C7" s="34"/>
      <c r="D7" s="34"/>
      <c r="G7" s="9" t="str">
        <f>IF('[1]Титул'!$F$35="тенге",CONCATENATE("(",'[1]Титул'!$F$36,")"),CONCATENATE("(",'[1]Титул'!$F$37,")"))</f>
        <v>(тыс.тенге)</v>
      </c>
    </row>
    <row r="8" spans="1:7" s="35" customFormat="1" ht="30" customHeight="1">
      <c r="A8" s="108" t="s">
        <v>78</v>
      </c>
      <c r="B8" s="109"/>
      <c r="C8" s="110"/>
      <c r="D8" s="79" t="s">
        <v>3</v>
      </c>
      <c r="E8" s="81" t="s">
        <v>157</v>
      </c>
      <c r="F8" s="81" t="s">
        <v>158</v>
      </c>
      <c r="G8" s="122" t="s">
        <v>159</v>
      </c>
    </row>
    <row r="9" spans="1:7" s="35" customFormat="1" ht="30" customHeight="1">
      <c r="A9" s="111"/>
      <c r="B9" s="112"/>
      <c r="C9" s="113"/>
      <c r="D9" s="80"/>
      <c r="E9" s="82"/>
      <c r="F9" s="82"/>
      <c r="G9" s="123"/>
    </row>
    <row r="10" spans="1:7" s="36" customFormat="1" ht="12.75" customHeight="1">
      <c r="A10" s="114">
        <v>1</v>
      </c>
      <c r="B10" s="114"/>
      <c r="C10" s="114"/>
      <c r="D10" s="42">
        <v>2</v>
      </c>
      <c r="E10" s="12">
        <v>3</v>
      </c>
      <c r="F10" s="12">
        <v>4</v>
      </c>
      <c r="G10" s="12">
        <v>5</v>
      </c>
    </row>
    <row r="11" spans="1:7" ht="15" customHeight="1">
      <c r="A11" s="124" t="str">
        <f>CONCATENATE("Сальдо на",TEXT('[1]Титул'!$C$33,"[$-FC19] дд ММММ ГГГГ")," года")</f>
        <v>Сальдо на 01 января 2022 года</v>
      </c>
      <c r="B11" s="125"/>
      <c r="C11" s="126"/>
      <c r="D11" s="54"/>
      <c r="E11" s="55">
        <v>975375</v>
      </c>
      <c r="F11" s="55">
        <v>12415948</v>
      </c>
      <c r="G11" s="55">
        <v>13391323</v>
      </c>
    </row>
    <row r="12" spans="1:7" ht="15" customHeight="1">
      <c r="A12" s="127" t="s">
        <v>160</v>
      </c>
      <c r="B12" s="128"/>
      <c r="C12" s="129"/>
      <c r="D12" s="56"/>
      <c r="E12" s="16" t="s">
        <v>75</v>
      </c>
      <c r="F12" s="16" t="s">
        <v>75</v>
      </c>
      <c r="G12" s="55" t="s">
        <v>75</v>
      </c>
    </row>
    <row r="13" spans="1:7" ht="15" customHeight="1">
      <c r="A13" s="130" t="s">
        <v>161</v>
      </c>
      <c r="B13" s="131"/>
      <c r="C13" s="132"/>
      <c r="D13" s="57"/>
      <c r="E13" s="55">
        <v>975375</v>
      </c>
      <c r="F13" s="55">
        <v>12415948</v>
      </c>
      <c r="G13" s="55">
        <v>13391323</v>
      </c>
    </row>
    <row r="14" spans="1:7" ht="15" customHeight="1">
      <c r="A14" s="130" t="s">
        <v>162</v>
      </c>
      <c r="B14" s="131"/>
      <c r="C14" s="132"/>
      <c r="D14" s="57"/>
      <c r="E14" s="55" t="s">
        <v>75</v>
      </c>
      <c r="F14" s="55">
        <v>8699500</v>
      </c>
      <c r="G14" s="55">
        <v>8699500</v>
      </c>
    </row>
    <row r="15" spans="1:7" ht="15" customHeight="1">
      <c r="A15" s="127" t="s">
        <v>163</v>
      </c>
      <c r="B15" s="128"/>
      <c r="C15" s="129"/>
      <c r="D15" s="56"/>
      <c r="E15" s="16" t="s">
        <v>75</v>
      </c>
      <c r="F15" s="16">
        <v>8699500</v>
      </c>
      <c r="G15" s="55">
        <v>8699500</v>
      </c>
    </row>
    <row r="16" spans="1:7" ht="15" customHeight="1">
      <c r="A16" s="130" t="s">
        <v>164</v>
      </c>
      <c r="B16" s="131"/>
      <c r="C16" s="132"/>
      <c r="D16" s="58"/>
      <c r="E16" s="55" t="s">
        <v>75</v>
      </c>
      <c r="F16" s="55" t="s">
        <v>75</v>
      </c>
      <c r="G16" s="55" t="s">
        <v>75</v>
      </c>
    </row>
    <row r="17" spans="1:7" ht="15" customHeight="1">
      <c r="A17" s="127" t="s">
        <v>165</v>
      </c>
      <c r="B17" s="128"/>
      <c r="C17" s="129"/>
      <c r="D17" s="59"/>
      <c r="E17" s="16" t="s">
        <v>75</v>
      </c>
      <c r="F17" s="16" t="s">
        <v>75</v>
      </c>
      <c r="G17" s="55" t="s">
        <v>75</v>
      </c>
    </row>
    <row r="18" spans="1:7" ht="15" customHeight="1">
      <c r="A18" s="127" t="s">
        <v>166</v>
      </c>
      <c r="B18" s="128"/>
      <c r="C18" s="129"/>
      <c r="D18" s="59"/>
      <c r="E18" s="16" t="s">
        <v>75</v>
      </c>
      <c r="F18" s="16" t="s">
        <v>75</v>
      </c>
      <c r="G18" s="55" t="s">
        <v>75</v>
      </c>
    </row>
    <row r="19" spans="1:7" ht="15" customHeight="1">
      <c r="A19" s="127" t="s">
        <v>167</v>
      </c>
      <c r="B19" s="128"/>
      <c r="C19" s="129"/>
      <c r="D19" s="59"/>
      <c r="E19" s="16" t="s">
        <v>75</v>
      </c>
      <c r="F19" s="16" t="s">
        <v>75</v>
      </c>
      <c r="G19" s="55" t="s">
        <v>75</v>
      </c>
    </row>
    <row r="20" spans="1:7" ht="26.25" customHeight="1">
      <c r="A20" s="127" t="s">
        <v>168</v>
      </c>
      <c r="B20" s="128"/>
      <c r="C20" s="129"/>
      <c r="D20" s="60"/>
      <c r="E20" s="16" t="s">
        <v>75</v>
      </c>
      <c r="F20" s="16" t="s">
        <v>75</v>
      </c>
      <c r="G20" s="55" t="s">
        <v>75</v>
      </c>
    </row>
    <row r="21" spans="1:7" ht="15" customHeight="1">
      <c r="A21" s="127" t="s">
        <v>169</v>
      </c>
      <c r="B21" s="128"/>
      <c r="C21" s="129"/>
      <c r="D21" s="56"/>
      <c r="E21" s="16" t="s">
        <v>75</v>
      </c>
      <c r="F21" s="16" t="s">
        <v>75</v>
      </c>
      <c r="G21" s="55" t="s">
        <v>75</v>
      </c>
    </row>
    <row r="22" spans="1:7" ht="15" customHeight="1">
      <c r="A22" s="127" t="s">
        <v>170</v>
      </c>
      <c r="B22" s="128"/>
      <c r="C22" s="129"/>
      <c r="D22" s="59"/>
      <c r="E22" s="16" t="s">
        <v>75</v>
      </c>
      <c r="F22" s="16" t="s">
        <v>75</v>
      </c>
      <c r="G22" s="55" t="s">
        <v>75</v>
      </c>
    </row>
    <row r="23" spans="1:7" ht="15" customHeight="1">
      <c r="A23" s="127" t="s">
        <v>171</v>
      </c>
      <c r="B23" s="128"/>
      <c r="C23" s="129"/>
      <c r="D23" s="59"/>
      <c r="E23" s="16" t="s">
        <v>75</v>
      </c>
      <c r="F23" s="16" t="s">
        <v>75</v>
      </c>
      <c r="G23" s="55" t="s">
        <v>75</v>
      </c>
    </row>
    <row r="24" spans="1:7" ht="15" customHeight="1">
      <c r="A24" s="127" t="s">
        <v>172</v>
      </c>
      <c r="B24" s="128"/>
      <c r="C24" s="129"/>
      <c r="D24" s="56"/>
      <c r="E24" s="16" t="s">
        <v>75</v>
      </c>
      <c r="F24" s="16" t="s">
        <v>75</v>
      </c>
      <c r="G24" s="55" t="s">
        <v>75</v>
      </c>
    </row>
    <row r="25" spans="1:7" ht="15" customHeight="1">
      <c r="A25" s="127" t="s">
        <v>173</v>
      </c>
      <c r="B25" s="128"/>
      <c r="C25" s="129"/>
      <c r="D25" s="56"/>
      <c r="E25" s="16" t="s">
        <v>75</v>
      </c>
      <c r="F25" s="16" t="s">
        <v>75</v>
      </c>
      <c r="G25" s="55" t="s">
        <v>75</v>
      </c>
    </row>
    <row r="26" spans="1:7" ht="15" customHeight="1">
      <c r="A26" s="130" t="s">
        <v>174</v>
      </c>
      <c r="B26" s="131"/>
      <c r="C26" s="132"/>
      <c r="D26" s="58"/>
      <c r="E26" s="55" t="s">
        <v>75</v>
      </c>
      <c r="F26" s="55" t="s">
        <v>75</v>
      </c>
      <c r="G26" s="55" t="s">
        <v>75</v>
      </c>
    </row>
    <row r="27" spans="1:7" ht="15" customHeight="1">
      <c r="A27" s="127" t="s">
        <v>175</v>
      </c>
      <c r="B27" s="128"/>
      <c r="C27" s="129"/>
      <c r="D27" s="56"/>
      <c r="E27" s="55" t="s">
        <v>75</v>
      </c>
      <c r="F27" s="55" t="s">
        <v>75</v>
      </c>
      <c r="G27" s="55" t="s">
        <v>75</v>
      </c>
    </row>
    <row r="28" spans="1:7" ht="15" customHeight="1">
      <c r="A28" s="133" t="s">
        <v>176</v>
      </c>
      <c r="B28" s="134"/>
      <c r="C28" s="135"/>
      <c r="D28" s="56"/>
      <c r="E28" s="16" t="s">
        <v>75</v>
      </c>
      <c r="F28" s="16" t="s">
        <v>75</v>
      </c>
      <c r="G28" s="55" t="s">
        <v>75</v>
      </c>
    </row>
    <row r="29" spans="1:7" ht="15" customHeight="1">
      <c r="A29" s="133" t="s">
        <v>177</v>
      </c>
      <c r="B29" s="134"/>
      <c r="C29" s="135"/>
      <c r="D29" s="56"/>
      <c r="E29" s="16" t="s">
        <v>75</v>
      </c>
      <c r="F29" s="16" t="s">
        <v>75</v>
      </c>
      <c r="G29" s="55" t="s">
        <v>75</v>
      </c>
    </row>
    <row r="30" spans="1:7" ht="15" customHeight="1">
      <c r="A30" s="133" t="s">
        <v>178</v>
      </c>
      <c r="B30" s="134"/>
      <c r="C30" s="135"/>
      <c r="D30" s="59"/>
      <c r="E30" s="16" t="s">
        <v>75</v>
      </c>
      <c r="F30" s="16" t="s">
        <v>75</v>
      </c>
      <c r="G30" s="55" t="s">
        <v>75</v>
      </c>
    </row>
    <row r="31" spans="1:7" ht="15" customHeight="1">
      <c r="A31" s="127" t="s">
        <v>179</v>
      </c>
      <c r="B31" s="128"/>
      <c r="C31" s="129"/>
      <c r="D31" s="59"/>
      <c r="E31" s="16" t="s">
        <v>75</v>
      </c>
      <c r="F31" s="16" t="s">
        <v>75</v>
      </c>
      <c r="G31" s="55" t="s">
        <v>75</v>
      </c>
    </row>
    <row r="32" spans="1:7" ht="15" customHeight="1">
      <c r="A32" s="127" t="s">
        <v>180</v>
      </c>
      <c r="B32" s="128"/>
      <c r="C32" s="129"/>
      <c r="D32" s="59"/>
      <c r="E32" s="16" t="s">
        <v>75</v>
      </c>
      <c r="F32" s="16" t="s">
        <v>75</v>
      </c>
      <c r="G32" s="55" t="s">
        <v>75</v>
      </c>
    </row>
    <row r="33" spans="1:7" ht="15" customHeight="1">
      <c r="A33" s="127" t="s">
        <v>181</v>
      </c>
      <c r="B33" s="128"/>
      <c r="C33" s="129"/>
      <c r="D33" s="59"/>
      <c r="E33" s="16" t="s">
        <v>75</v>
      </c>
      <c r="F33" s="16" t="s">
        <v>75</v>
      </c>
      <c r="G33" s="55" t="s">
        <v>75</v>
      </c>
    </row>
    <row r="34" spans="1:7" ht="15" customHeight="1">
      <c r="A34" s="127" t="s">
        <v>182</v>
      </c>
      <c r="B34" s="128"/>
      <c r="C34" s="129"/>
      <c r="D34" s="59"/>
      <c r="E34" s="16" t="s">
        <v>75</v>
      </c>
      <c r="F34" s="16" t="s">
        <v>75</v>
      </c>
      <c r="G34" s="55" t="s">
        <v>75</v>
      </c>
    </row>
    <row r="35" spans="1:7" ht="15" customHeight="1">
      <c r="A35" s="127" t="s">
        <v>183</v>
      </c>
      <c r="B35" s="128"/>
      <c r="C35" s="129"/>
      <c r="D35" s="56"/>
      <c r="E35" s="16" t="s">
        <v>75</v>
      </c>
      <c r="F35" s="16" t="s">
        <v>75</v>
      </c>
      <c r="G35" s="55" t="s">
        <v>75</v>
      </c>
    </row>
    <row r="36" spans="1:7" ht="15" customHeight="1">
      <c r="A36" s="127" t="s">
        <v>184</v>
      </c>
      <c r="B36" s="128"/>
      <c r="C36" s="129"/>
      <c r="D36" s="56"/>
      <c r="E36" s="16" t="s">
        <v>75</v>
      </c>
      <c r="F36" s="16" t="s">
        <v>75</v>
      </c>
      <c r="G36" s="55" t="s">
        <v>75</v>
      </c>
    </row>
    <row r="37" spans="1:7" ht="15" customHeight="1">
      <c r="A37" s="127" t="s">
        <v>185</v>
      </c>
      <c r="B37" s="128"/>
      <c r="C37" s="129"/>
      <c r="D37" s="56"/>
      <c r="E37" s="16" t="s">
        <v>75</v>
      </c>
      <c r="F37" s="16" t="s">
        <v>75</v>
      </c>
      <c r="G37" s="55" t="s">
        <v>75</v>
      </c>
    </row>
    <row r="38" spans="1:7" ht="15" customHeight="1">
      <c r="A38" s="127" t="s">
        <v>186</v>
      </c>
      <c r="B38" s="128"/>
      <c r="C38" s="129"/>
      <c r="D38" s="59"/>
      <c r="E38" s="16" t="s">
        <v>75</v>
      </c>
      <c r="F38" s="16" t="s">
        <v>75</v>
      </c>
      <c r="G38" s="55" t="s">
        <v>75</v>
      </c>
    </row>
    <row r="39" spans="1:7" ht="15" customHeight="1">
      <c r="A39" s="127" t="s">
        <v>187</v>
      </c>
      <c r="B39" s="128"/>
      <c r="C39" s="129"/>
      <c r="D39" s="59"/>
      <c r="E39" s="16" t="s">
        <v>75</v>
      </c>
      <c r="F39" s="16" t="s">
        <v>75</v>
      </c>
      <c r="G39" s="55" t="s">
        <v>75</v>
      </c>
    </row>
    <row r="40" spans="1:7" ht="15" customHeight="1">
      <c r="A40" s="136" t="str">
        <f>CONCATENATE("Сальдо на",TEXT('[1]Титул'!$F$33,"[$-FC19] дд ММММ ГГГГ")," года")</f>
        <v>Сальдо на 30 июня 2022 года</v>
      </c>
      <c r="B40" s="137"/>
      <c r="C40" s="138"/>
      <c r="D40" s="58"/>
      <c r="E40" s="55">
        <v>975375</v>
      </c>
      <c r="F40" s="55">
        <v>21115448</v>
      </c>
      <c r="G40" s="55">
        <v>22090823</v>
      </c>
    </row>
    <row r="41" spans="1:7" ht="15" customHeight="1">
      <c r="A41" s="124" t="str">
        <f>CONCATENATE("Сальдо на",TEXT('[1]Титул'!C31,"[$-FC19] дд ММММ ГГГГ")," года")</f>
        <v>Сальдо на 01 января 2023 года</v>
      </c>
      <c r="B41" s="125"/>
      <c r="C41" s="126"/>
      <c r="D41" s="58"/>
      <c r="E41" s="55">
        <v>1024978</v>
      </c>
      <c r="F41" s="55">
        <v>6217305</v>
      </c>
      <c r="G41" s="55">
        <v>7242283</v>
      </c>
    </row>
    <row r="42" spans="1:7" ht="15" customHeight="1">
      <c r="A42" s="127" t="s">
        <v>160</v>
      </c>
      <c r="B42" s="128"/>
      <c r="C42" s="129"/>
      <c r="D42" s="56"/>
      <c r="E42" s="16" t="s">
        <v>75</v>
      </c>
      <c r="F42" s="16" t="s">
        <v>75</v>
      </c>
      <c r="G42" s="55" t="s">
        <v>75</v>
      </c>
    </row>
    <row r="43" spans="1:7" ht="15" customHeight="1">
      <c r="A43" s="130" t="s">
        <v>161</v>
      </c>
      <c r="B43" s="131"/>
      <c r="C43" s="132"/>
      <c r="D43" s="57"/>
      <c r="E43" s="55">
        <v>1024978</v>
      </c>
      <c r="F43" s="55">
        <v>6217305</v>
      </c>
      <c r="G43" s="55">
        <v>7242283</v>
      </c>
    </row>
    <row r="44" spans="1:7" ht="15" customHeight="1">
      <c r="A44" s="130" t="s">
        <v>162</v>
      </c>
      <c r="B44" s="131"/>
      <c r="C44" s="132"/>
      <c r="D44" s="57"/>
      <c r="E44" s="55" t="s">
        <v>75</v>
      </c>
      <c r="F44" s="55">
        <v>-1437109</v>
      </c>
      <c r="G44" s="55">
        <v>-1437109</v>
      </c>
    </row>
    <row r="45" spans="1:7" ht="15" customHeight="1">
      <c r="A45" s="127" t="s">
        <v>163</v>
      </c>
      <c r="B45" s="128"/>
      <c r="C45" s="129"/>
      <c r="D45" s="56"/>
      <c r="E45" s="16" t="s">
        <v>75</v>
      </c>
      <c r="F45" s="16">
        <v>-1437109</v>
      </c>
      <c r="G45" s="55">
        <v>-1437109</v>
      </c>
    </row>
    <row r="46" spans="1:7" ht="15" customHeight="1">
      <c r="A46" s="130" t="s">
        <v>164</v>
      </c>
      <c r="B46" s="131"/>
      <c r="C46" s="132"/>
      <c r="D46" s="58"/>
      <c r="E46" s="55" t="s">
        <v>75</v>
      </c>
      <c r="F46" s="55" t="s">
        <v>75</v>
      </c>
      <c r="G46" s="55" t="s">
        <v>75</v>
      </c>
    </row>
    <row r="47" spans="1:7" ht="15" customHeight="1">
      <c r="A47" s="127" t="s">
        <v>165</v>
      </c>
      <c r="B47" s="128"/>
      <c r="C47" s="129"/>
      <c r="D47" s="59"/>
      <c r="E47" s="16" t="s">
        <v>75</v>
      </c>
      <c r="F47" s="16" t="s">
        <v>75</v>
      </c>
      <c r="G47" s="55" t="s">
        <v>75</v>
      </c>
    </row>
    <row r="48" spans="1:7" ht="15" customHeight="1">
      <c r="A48" s="127" t="s">
        <v>166</v>
      </c>
      <c r="B48" s="128"/>
      <c r="C48" s="129"/>
      <c r="D48" s="59"/>
      <c r="E48" s="16" t="s">
        <v>75</v>
      </c>
      <c r="F48" s="16" t="s">
        <v>75</v>
      </c>
      <c r="G48" s="55" t="s">
        <v>75</v>
      </c>
    </row>
    <row r="49" spans="1:7" ht="15" customHeight="1">
      <c r="A49" s="127" t="s">
        <v>167</v>
      </c>
      <c r="B49" s="128"/>
      <c r="C49" s="129"/>
      <c r="D49" s="59"/>
      <c r="E49" s="16" t="s">
        <v>75</v>
      </c>
      <c r="F49" s="16" t="s">
        <v>75</v>
      </c>
      <c r="G49" s="55" t="s">
        <v>75</v>
      </c>
    </row>
    <row r="50" spans="1:7" ht="26.25" customHeight="1">
      <c r="A50" s="127" t="s">
        <v>168</v>
      </c>
      <c r="B50" s="128"/>
      <c r="C50" s="129"/>
      <c r="D50" s="60"/>
      <c r="E50" s="16" t="s">
        <v>75</v>
      </c>
      <c r="F50" s="16" t="s">
        <v>75</v>
      </c>
      <c r="G50" s="55" t="s">
        <v>75</v>
      </c>
    </row>
    <row r="51" spans="1:7" ht="15" customHeight="1">
      <c r="A51" s="127" t="s">
        <v>169</v>
      </c>
      <c r="B51" s="128"/>
      <c r="C51" s="129"/>
      <c r="D51" s="56"/>
      <c r="E51" s="16" t="s">
        <v>75</v>
      </c>
      <c r="F51" s="16" t="s">
        <v>75</v>
      </c>
      <c r="G51" s="55" t="s">
        <v>75</v>
      </c>
    </row>
    <row r="52" spans="1:7" ht="15" customHeight="1">
      <c r="A52" s="127" t="s">
        <v>170</v>
      </c>
      <c r="B52" s="128"/>
      <c r="C52" s="129"/>
      <c r="D52" s="59"/>
      <c r="E52" s="16" t="s">
        <v>75</v>
      </c>
      <c r="F52" s="16" t="s">
        <v>75</v>
      </c>
      <c r="G52" s="55" t="s">
        <v>75</v>
      </c>
    </row>
    <row r="53" spans="1:7" ht="15" customHeight="1">
      <c r="A53" s="127" t="s">
        <v>171</v>
      </c>
      <c r="B53" s="128"/>
      <c r="C53" s="129"/>
      <c r="D53" s="59"/>
      <c r="E53" s="16" t="s">
        <v>75</v>
      </c>
      <c r="F53" s="16" t="s">
        <v>75</v>
      </c>
      <c r="G53" s="55" t="s">
        <v>75</v>
      </c>
    </row>
    <row r="54" spans="1:7" ht="15" customHeight="1">
      <c r="A54" s="127" t="s">
        <v>172</v>
      </c>
      <c r="B54" s="128"/>
      <c r="C54" s="129"/>
      <c r="D54" s="56"/>
      <c r="E54" s="16" t="s">
        <v>75</v>
      </c>
      <c r="F54" s="16" t="s">
        <v>75</v>
      </c>
      <c r="G54" s="55" t="s">
        <v>75</v>
      </c>
    </row>
    <row r="55" spans="1:7" ht="15" customHeight="1">
      <c r="A55" s="127" t="s">
        <v>173</v>
      </c>
      <c r="B55" s="128"/>
      <c r="C55" s="129"/>
      <c r="D55" s="56"/>
      <c r="E55" s="16" t="s">
        <v>75</v>
      </c>
      <c r="F55" s="16" t="s">
        <v>75</v>
      </c>
      <c r="G55" s="55" t="s">
        <v>75</v>
      </c>
    </row>
    <row r="56" spans="1:7" ht="15" customHeight="1">
      <c r="A56" s="130" t="s">
        <v>174</v>
      </c>
      <c r="B56" s="131"/>
      <c r="C56" s="132"/>
      <c r="D56" s="58"/>
      <c r="E56" s="55" t="s">
        <v>75</v>
      </c>
      <c r="F56" s="55">
        <v>-34000</v>
      </c>
      <c r="G56" s="55">
        <v>-34000</v>
      </c>
    </row>
    <row r="57" spans="1:7" ht="15" customHeight="1">
      <c r="A57" s="127" t="s">
        <v>175</v>
      </c>
      <c r="B57" s="128"/>
      <c r="C57" s="129"/>
      <c r="D57" s="56"/>
      <c r="E57" s="55" t="s">
        <v>75</v>
      </c>
      <c r="F57" s="55" t="s">
        <v>75</v>
      </c>
      <c r="G57" s="55" t="s">
        <v>75</v>
      </c>
    </row>
    <row r="58" spans="1:7" ht="15" customHeight="1">
      <c r="A58" s="133" t="s">
        <v>176</v>
      </c>
      <c r="B58" s="134"/>
      <c r="C58" s="135"/>
      <c r="D58" s="56"/>
      <c r="E58" s="16" t="s">
        <v>75</v>
      </c>
      <c r="F58" s="16" t="s">
        <v>75</v>
      </c>
      <c r="G58" s="55" t="s">
        <v>75</v>
      </c>
    </row>
    <row r="59" spans="1:7" ht="15" customHeight="1">
      <c r="A59" s="133" t="s">
        <v>177</v>
      </c>
      <c r="B59" s="134"/>
      <c r="C59" s="135"/>
      <c r="D59" s="56"/>
      <c r="E59" s="16" t="s">
        <v>75</v>
      </c>
      <c r="F59" s="16" t="s">
        <v>75</v>
      </c>
      <c r="G59" s="55" t="s">
        <v>75</v>
      </c>
    </row>
    <row r="60" spans="1:7" ht="15" customHeight="1">
      <c r="A60" s="133" t="s">
        <v>178</v>
      </c>
      <c r="B60" s="134"/>
      <c r="C60" s="135"/>
      <c r="D60" s="59"/>
      <c r="E60" s="16" t="s">
        <v>75</v>
      </c>
      <c r="F60" s="16" t="s">
        <v>75</v>
      </c>
      <c r="G60" s="55" t="s">
        <v>75</v>
      </c>
    </row>
    <row r="61" spans="1:7" ht="15" customHeight="1">
      <c r="A61" s="127" t="s">
        <v>179</v>
      </c>
      <c r="B61" s="128"/>
      <c r="C61" s="129"/>
      <c r="D61" s="59"/>
      <c r="E61" s="16" t="s">
        <v>75</v>
      </c>
      <c r="F61" s="16" t="s">
        <v>75</v>
      </c>
      <c r="G61" s="55" t="s">
        <v>75</v>
      </c>
    </row>
    <row r="62" spans="1:7" ht="15" customHeight="1">
      <c r="A62" s="127" t="s">
        <v>180</v>
      </c>
      <c r="B62" s="128"/>
      <c r="C62" s="129"/>
      <c r="D62" s="59"/>
      <c r="E62" s="16" t="s">
        <v>75</v>
      </c>
      <c r="F62" s="16" t="s">
        <v>75</v>
      </c>
      <c r="G62" s="55" t="s">
        <v>75</v>
      </c>
    </row>
    <row r="63" spans="1:7" ht="15" customHeight="1">
      <c r="A63" s="127" t="s">
        <v>181</v>
      </c>
      <c r="B63" s="128"/>
      <c r="C63" s="129"/>
      <c r="D63" s="59"/>
      <c r="E63" s="16" t="s">
        <v>75</v>
      </c>
      <c r="F63" s="16" t="s">
        <v>75</v>
      </c>
      <c r="G63" s="55" t="s">
        <v>75</v>
      </c>
    </row>
    <row r="64" spans="1:7" ht="15" customHeight="1">
      <c r="A64" s="127" t="s">
        <v>182</v>
      </c>
      <c r="B64" s="128"/>
      <c r="C64" s="129"/>
      <c r="D64" s="59"/>
      <c r="E64" s="16" t="s">
        <v>75</v>
      </c>
      <c r="F64" s="16" t="s">
        <v>75</v>
      </c>
      <c r="G64" s="55" t="s">
        <v>75</v>
      </c>
    </row>
    <row r="65" spans="1:7" ht="15" customHeight="1">
      <c r="A65" s="127" t="s">
        <v>183</v>
      </c>
      <c r="B65" s="128"/>
      <c r="C65" s="129"/>
      <c r="D65" s="56"/>
      <c r="E65" s="16" t="s">
        <v>75</v>
      </c>
      <c r="F65" s="16">
        <v>-34000</v>
      </c>
      <c r="G65" s="55">
        <v>-34000</v>
      </c>
    </row>
    <row r="66" spans="1:7" ht="15" customHeight="1">
      <c r="A66" s="127" t="s">
        <v>184</v>
      </c>
      <c r="B66" s="128"/>
      <c r="C66" s="129"/>
      <c r="D66" s="56"/>
      <c r="E66" s="16" t="s">
        <v>75</v>
      </c>
      <c r="F66" s="16" t="s">
        <v>75</v>
      </c>
      <c r="G66" s="55" t="s">
        <v>75</v>
      </c>
    </row>
    <row r="67" spans="1:7" ht="15" customHeight="1">
      <c r="A67" s="127" t="s">
        <v>185</v>
      </c>
      <c r="B67" s="128"/>
      <c r="C67" s="129"/>
      <c r="D67" s="56"/>
      <c r="E67" s="16" t="s">
        <v>75</v>
      </c>
      <c r="F67" s="16" t="s">
        <v>75</v>
      </c>
      <c r="G67" s="55" t="s">
        <v>75</v>
      </c>
    </row>
    <row r="68" spans="1:7" ht="15" customHeight="1">
      <c r="A68" s="127" t="s">
        <v>186</v>
      </c>
      <c r="B68" s="128"/>
      <c r="C68" s="129"/>
      <c r="D68" s="59"/>
      <c r="E68" s="16" t="s">
        <v>75</v>
      </c>
      <c r="F68" s="16" t="s">
        <v>75</v>
      </c>
      <c r="G68" s="55" t="s">
        <v>75</v>
      </c>
    </row>
    <row r="69" spans="1:7" ht="15" customHeight="1">
      <c r="A69" s="127" t="s">
        <v>187</v>
      </c>
      <c r="B69" s="128"/>
      <c r="C69" s="129"/>
      <c r="D69" s="59"/>
      <c r="E69" s="16" t="s">
        <v>75</v>
      </c>
      <c r="F69" s="16" t="s">
        <v>75</v>
      </c>
      <c r="G69" s="55" t="s">
        <v>75</v>
      </c>
    </row>
    <row r="70" spans="1:7" ht="15" customHeight="1">
      <c r="A70" s="130" t="str">
        <f>CONCATENATE("Сальдо на",TEXT('[1]Титул'!F31,"[$-FC19] дд ММММ ГГГГ")," года ")</f>
        <v>Сальдо на 30 июня 2023 года </v>
      </c>
      <c r="B70" s="131"/>
      <c r="C70" s="132"/>
      <c r="D70" s="58"/>
      <c r="E70" s="55">
        <v>1024978</v>
      </c>
      <c r="F70" s="55">
        <v>4746196</v>
      </c>
      <c r="G70" s="55">
        <v>5771174</v>
      </c>
    </row>
    <row r="71" spans="1:7" ht="15" customHeight="1">
      <c r="A71" s="61"/>
      <c r="B71" s="61"/>
      <c r="C71" s="61"/>
      <c r="D71" s="62"/>
      <c r="E71" s="63"/>
      <c r="F71" s="63"/>
      <c r="G71" s="63"/>
    </row>
    <row r="73" spans="1:7" ht="15.75">
      <c r="A73" s="1" t="s">
        <v>69</v>
      </c>
      <c r="B73" s="95" t="str">
        <f>CONCATENATE('[1]Титул'!$C$39)</f>
        <v>Коврыгин Олег Александрович</v>
      </c>
      <c r="C73" s="95"/>
      <c r="D73" s="96" t="s">
        <v>70</v>
      </c>
      <c r="E73" s="96"/>
      <c r="F73" s="64"/>
      <c r="G73" s="64"/>
    </row>
    <row r="74" spans="1:7" ht="15">
      <c r="A74" s="28"/>
      <c r="B74" s="97" t="s">
        <v>71</v>
      </c>
      <c r="C74" s="97"/>
      <c r="D74" s="98" t="s">
        <v>72</v>
      </c>
      <c r="E74" s="98"/>
      <c r="F74" s="29"/>
      <c r="G74" s="29"/>
    </row>
    <row r="75" ht="15">
      <c r="A75" s="30"/>
    </row>
    <row r="76" spans="1:7" ht="15.75">
      <c r="A76" s="1" t="s">
        <v>73</v>
      </c>
      <c r="B76" s="95" t="str">
        <f>IF('[1]Титул'!$C$41&lt;&gt;"",'[1]Титул'!$C$41,"Не предусмотрено")</f>
        <v>Касымова Гульбану Рахимовна</v>
      </c>
      <c r="C76" s="95"/>
      <c r="D76" s="96" t="s">
        <v>70</v>
      </c>
      <c r="E76" s="96"/>
      <c r="F76" s="64"/>
      <c r="G76" s="64"/>
    </row>
    <row r="77" spans="1:7" ht="15">
      <c r="A77" s="28"/>
      <c r="B77" s="97" t="s">
        <v>71</v>
      </c>
      <c r="C77" s="97"/>
      <c r="D77" s="98" t="s">
        <v>72</v>
      </c>
      <c r="E77" s="98"/>
      <c r="F77" s="29"/>
      <c r="G77" s="29"/>
    </row>
    <row r="78" spans="1:7" ht="15">
      <c r="A78" s="31" t="s">
        <v>74</v>
      </c>
      <c r="B78" s="8"/>
      <c r="C78" s="8"/>
      <c r="D78" s="8"/>
      <c r="E78" s="8"/>
      <c r="F78" s="8"/>
      <c r="G78" s="8"/>
    </row>
  </sheetData>
  <sheetProtection/>
  <mergeCells count="80">
    <mergeCell ref="B77:C77"/>
    <mergeCell ref="D77:E77"/>
    <mergeCell ref="B73:C73"/>
    <mergeCell ref="D73:E73"/>
    <mergeCell ref="B74:C74"/>
    <mergeCell ref="D74:E74"/>
    <mergeCell ref="B76:C76"/>
    <mergeCell ref="D76:E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3:C53"/>
    <mergeCell ref="A54:C54"/>
    <mergeCell ref="A55:C55"/>
    <mergeCell ref="A56:C56"/>
    <mergeCell ref="A57:C57"/>
    <mergeCell ref="A58:C58"/>
    <mergeCell ref="A47:C47"/>
    <mergeCell ref="A48:C48"/>
    <mergeCell ref="A49:C49"/>
    <mergeCell ref="A50:C50"/>
    <mergeCell ref="A51:C51"/>
    <mergeCell ref="A52:C52"/>
    <mergeCell ref="A41:C41"/>
    <mergeCell ref="A42:C42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8:C9"/>
    <mergeCell ref="D8:D9"/>
    <mergeCell ref="E8:E9"/>
    <mergeCell ref="F8:F9"/>
    <mergeCell ref="G8:G9"/>
    <mergeCell ref="A10:C10"/>
    <mergeCell ref="A1:B1"/>
    <mergeCell ref="C1:E1"/>
    <mergeCell ref="A3:B3"/>
    <mergeCell ref="C3:E3"/>
    <mergeCell ref="A5:G5"/>
    <mergeCell ref="A6:G6"/>
  </mergeCells>
  <conditionalFormatting sqref="E8">
    <cfRule type="expression" priority="5" dxfId="19" stopIfTrue="1">
      <formula>E71&lt;&gt;""</formula>
    </cfRule>
    <cfRule type="expression" priority="6" dxfId="19" stopIfTrue="1">
      <formula>E122&lt;&gt;""</formula>
    </cfRule>
  </conditionalFormatting>
  <conditionalFormatting sqref="G8">
    <cfRule type="expression" priority="3" dxfId="19" stopIfTrue="1">
      <formula>G71&lt;&gt;""</formula>
    </cfRule>
    <cfRule type="expression" priority="4" dxfId="19" stopIfTrue="1">
      <formula>G122&lt;&gt;""</formula>
    </cfRule>
  </conditionalFormatting>
  <conditionalFormatting sqref="F8">
    <cfRule type="expression" priority="1" dxfId="19" stopIfTrue="1">
      <formula>F71&lt;&gt;""</formula>
    </cfRule>
    <cfRule type="expression" priority="2" dxfId="19" stopIfTrue="1">
      <formula>F122&lt;&gt;""</formula>
    </cfRule>
  </conditionalFormatting>
  <printOptions horizontalCentered="1"/>
  <pageMargins left="0.5905511811023623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Бух.Мат</dc:creator>
  <cp:keywords/>
  <dc:description/>
  <cp:lastModifiedBy>Бух.Мат</cp:lastModifiedBy>
  <dcterms:created xsi:type="dcterms:W3CDTF">2023-08-12T06:12:11Z</dcterms:created>
  <dcterms:modified xsi:type="dcterms:W3CDTF">2023-08-21T09:04:14Z</dcterms:modified>
  <cp:category/>
  <cp:version/>
  <cp:contentType/>
  <cp:contentStatus/>
</cp:coreProperties>
</file>