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2120" windowHeight="8595" activeTab="2"/>
  </bookViews>
  <sheets>
    <sheet name="ф1" sheetId="1" r:id="rId1"/>
    <sheet name="ф2" sheetId="2" r:id="rId2"/>
    <sheet name="ф3" sheetId="3" r:id="rId3"/>
    <sheet name="ф4" sheetId="4" r:id="rId4"/>
  </sheets>
  <definedNames>
    <definedName name="_Toc419357854" localSheetId="0">'ф1'!$A$2</definedName>
    <definedName name="_Toc419357855" localSheetId="1">'ф2'!$A$2</definedName>
    <definedName name="_Toc419357856" localSheetId="1">'ф2'!$A$3</definedName>
    <definedName name="_Toc419357857" localSheetId="3">'ф4'!$A$3</definedName>
    <definedName name="_Toc419357858" localSheetId="2">'ф3'!$A$2</definedName>
  </definedNames>
  <calcPr fullCalcOnLoad="1"/>
</workbook>
</file>

<file path=xl/sharedStrings.xml><?xml version="1.0" encoding="utf-8"?>
<sst xmlns="http://schemas.openxmlformats.org/spreadsheetml/2006/main" count="230" uniqueCount="170">
  <si>
    <t>Запасы</t>
  </si>
  <si>
    <t>Прочие краткосрочные активы</t>
  </si>
  <si>
    <t>Итого краткосрочных активов</t>
  </si>
  <si>
    <t>II. Долгосрочные активы</t>
  </si>
  <si>
    <t>Инвестиционная недвижимость</t>
  </si>
  <si>
    <t>Основные средства</t>
  </si>
  <si>
    <t>Нематериальные активы</t>
  </si>
  <si>
    <t>Прочие долгосрочные активы</t>
  </si>
  <si>
    <t>Итого долгосрочных активов</t>
  </si>
  <si>
    <t>III. Краткосрочные обязательства</t>
  </si>
  <si>
    <t>Краткосрочные финансовые обязательства</t>
  </si>
  <si>
    <t>Обязательства по другим обязательным и добровольным платежам</t>
  </si>
  <si>
    <t>Прочие краткосрочные обязательства</t>
  </si>
  <si>
    <t>Итого краткосрочных обязательств</t>
  </si>
  <si>
    <t>IV. Долгосрочные обязательства</t>
  </si>
  <si>
    <t>Долгосрочные финансовые обязательства</t>
  </si>
  <si>
    <t>Отложенные налоговые обязательства</t>
  </si>
  <si>
    <t>V. Капитал</t>
  </si>
  <si>
    <t>Уставный капитал</t>
  </si>
  <si>
    <t>Резервы</t>
  </si>
  <si>
    <t>________________________</t>
  </si>
  <si>
    <t>Доходы от финансирования</t>
  </si>
  <si>
    <t>Прочие доходы</t>
  </si>
  <si>
    <t>Административные расходы</t>
  </si>
  <si>
    <t>Прочие расходы</t>
  </si>
  <si>
    <t>(прямой метод)</t>
  </si>
  <si>
    <t>в том числе:</t>
  </si>
  <si>
    <t>предоставление услуг</t>
  </si>
  <si>
    <t>прочие поступления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</si>
  <si>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</si>
  <si>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</si>
  <si>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</si>
  <si>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займам</t>
  </si>
  <si>
    <t>корпоративный подоходный налог</t>
  </si>
  <si>
    <t>другие платежи в бюджет</t>
  </si>
  <si>
    <t>прочие выплаты</t>
  </si>
  <si>
    <t>1.Поступление денежных средств, всего</t>
  </si>
  <si>
    <t>реализация основных средств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</si>
  <si>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</si>
  <si>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</si>
  <si>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</si>
  <si>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предоставление займов другим организациям</t>
  </si>
  <si>
    <t>получение займов</t>
  </si>
  <si>
    <t>погашение займов</t>
  </si>
  <si>
    <t>выплата дивидендов</t>
  </si>
  <si>
    <t>Итого: Увеличение +/- уменьшение  денежных средств</t>
  </si>
  <si>
    <t>Денежные средства и их эквиваленты  на начало отчетного периода</t>
  </si>
  <si>
    <t>Денежные средства и их эквиваленты  на конец отчетного периода</t>
  </si>
  <si>
    <t>Капитал материнской организации</t>
  </si>
  <si>
    <t>Итого капитал</t>
  </si>
  <si>
    <t>Всего</t>
  </si>
  <si>
    <t>Дивиденды</t>
  </si>
  <si>
    <t>Перенос на нераспределенную прибыль</t>
  </si>
  <si>
    <t xml:space="preserve">Прибыль (убыток) до налогообложения </t>
  </si>
  <si>
    <t xml:space="preserve">Валовая прибыль </t>
  </si>
  <si>
    <t xml:space="preserve">Баланс </t>
  </si>
  <si>
    <t xml:space="preserve">3.Чистая сумма денежных средств от инвестиционной деятельности </t>
  </si>
  <si>
    <t>Совокупный доход за период</t>
  </si>
  <si>
    <t>Расходы на финансирование</t>
  </si>
  <si>
    <t>Доход от переоценки основных средств</t>
  </si>
  <si>
    <t>-</t>
  </si>
  <si>
    <t>Гудвил</t>
  </si>
  <si>
    <t>АО «AMF Group»</t>
  </si>
  <si>
    <t>КОНСОЛИДИРОВАННЫЙ ОТЧЕТ О ФИНАНСОВОМ ПОЛОЖЕНИИ</t>
  </si>
  <si>
    <t>I. Краткосрочные активы</t>
  </si>
  <si>
    <t>Денежные средства</t>
  </si>
  <si>
    <t>Краткосрочная дебиторская задолженность</t>
  </si>
  <si>
    <t>Текущий налог на прибыль</t>
  </si>
  <si>
    <t>Долгосрочные активы, предназначенные для продажи</t>
  </si>
  <si>
    <t>Долгосрочные финансовые инвестиции</t>
  </si>
  <si>
    <t>Долгосрочная дебиторская задолженность</t>
  </si>
  <si>
    <t>Текущие обязательства по налогу на прибыль</t>
  </si>
  <si>
    <t>Краткосрочные оценочные обязательства</t>
  </si>
  <si>
    <t>Резерв по ликвидации скважин</t>
  </si>
  <si>
    <t>Итого долгосрочных обязательств</t>
  </si>
  <si>
    <t>Доля неконтролирующих акционеров</t>
  </si>
  <si>
    <t>_______________________________</t>
  </si>
  <si>
    <t>Кубейсинова Б.Т.</t>
  </si>
  <si>
    <t>Генеральный директор</t>
  </si>
  <si>
    <t>Главный бухгалтер</t>
  </si>
  <si>
    <t xml:space="preserve">КОНСОЛИДИРОВАННЫЙ ОТЧЕТ О ПРИБЫЛИ ИЛИ УБЫТКЕ И </t>
  </si>
  <si>
    <t>ПРОЧЕМ СОВОКУПНОМ ДОХОДЕ</t>
  </si>
  <si>
    <t>Себестоимость реализованной продукции и оказанных услуг</t>
  </si>
  <si>
    <t>Доля прибыли (убытка) организаций, учитываемых методом долевого участия</t>
  </si>
  <si>
    <t>Расходы по  подоходному налогу</t>
  </si>
  <si>
    <t xml:space="preserve">Чистая прибыль (убыток) </t>
  </si>
  <si>
    <t>относящаяся к:</t>
  </si>
  <si>
    <t xml:space="preserve">   Акционерам АО «AMF Group»</t>
  </si>
  <si>
    <t xml:space="preserve">   Доля неконтролирующих акционеров</t>
  </si>
  <si>
    <t>Прочий cовокупный доход</t>
  </si>
  <si>
    <t>Прочий совокупный доход, подлежащий переклассификации в состав прибыли или убытка в последующих периодах:</t>
  </si>
  <si>
    <t>Чистый прочий совокупный доход, подлежащий переклассификации в состав прибыли или убытка в последующих периодах</t>
  </si>
  <si>
    <t>Прочий совокупный доход, не подлежащий переклассификации в состав прибыли или убытка в последующих периодах:</t>
  </si>
  <si>
    <t>Отложенный налог на прибыль, связанный с переоценкой основных средств</t>
  </si>
  <si>
    <t>Чистый прочий совокупный доход, не подлежащий переклассификации в состав прибыли или убытка в последующих периодах</t>
  </si>
  <si>
    <t>Итого прочий совокупный доход за период</t>
  </si>
  <si>
    <t>Итого совокупный доход за период</t>
  </si>
  <si>
    <t>относящийся к:</t>
  </si>
  <si>
    <t>КОНСОЛИДИРОВАННЫЙ ОТЧЕТ ОБ ИЗМЕНЕНИЯХ В КАПИТАЛЕ</t>
  </si>
  <si>
    <t>  </t>
  </si>
  <si>
    <t>Нераспределенная прибыль</t>
  </si>
  <si>
    <t>КОНСОЛИДИРОВАННЫЙ ОТЧЕТ О ДВИЖЕНИИ ДЕНЕЖНЫХ СРЕДСТВ</t>
  </si>
  <si>
    <t>I. Движение денежных средств от операционной деятельности</t>
  </si>
  <si>
    <t>полученные вознаграждения </t>
  </si>
  <si>
    <t>2.Выбытие денежных средств, всего</t>
  </si>
  <si>
    <t>3.Чистая сумма денежных средств от операционной деятельности</t>
  </si>
  <si>
    <t>II. Движение денежных средств от инвестиционной деятельности</t>
  </si>
  <si>
    <t>погашение займов, предоставленных другим организациям</t>
  </si>
  <si>
    <t>авансы за долгосрочные активы</t>
  </si>
  <si>
    <t>III. Движение денежных средств от финансовой деятельности</t>
  </si>
  <si>
    <t xml:space="preserve">3.Чистая сумма денежных средств от финансовой деятельности </t>
  </si>
  <si>
    <t>От имени Руководства АО «AMF Group»:</t>
  </si>
  <si>
    <t>__________________________</t>
  </si>
  <si>
    <t>Расходы по реализации</t>
  </si>
  <si>
    <t>Реализованная прибыль/убыток от выбытия ассоциированной компании</t>
  </si>
  <si>
    <t>____________________</t>
  </si>
  <si>
    <t>Доля меньшинства</t>
  </si>
  <si>
    <t>Резервы переоценки основных средств</t>
  </si>
  <si>
    <t>1 362 600</t>
  </si>
  <si>
    <t xml:space="preserve">реализация товаров   </t>
  </si>
  <si>
    <t>реализация финансовых активов</t>
  </si>
  <si>
    <t>авансы полученные</t>
  </si>
  <si>
    <t>Выкуп собственных долевых инструментов (акций)</t>
  </si>
  <si>
    <t>приобретение финансовых активов</t>
  </si>
  <si>
    <t>Выкупленные собственные акции</t>
  </si>
  <si>
    <t xml:space="preserve">Нераспределенная прибыль </t>
  </si>
  <si>
    <t xml:space="preserve">Итого капитал, причитающийся акционерам Группы </t>
  </si>
  <si>
    <t>реализация других долгосрочных активов</t>
  </si>
  <si>
    <t>реализаций акций</t>
  </si>
  <si>
    <t>пополнение депозита</t>
  </si>
  <si>
    <t>Доходы / убытки по операциям с инвестиционными ценными бумагами, имеющиеся в наличии для продажи</t>
  </si>
  <si>
    <t>Доход от выбытия ассоциированной организации</t>
  </si>
  <si>
    <t>Прибыль (убыток) от изменения справедливой стоимости инвестиционной недвижимости</t>
  </si>
  <si>
    <t xml:space="preserve">Реализованная прибыль /убыток от выбытия ассоциированной компании </t>
  </si>
  <si>
    <t>эмиссия акций и других ценных бумаг</t>
  </si>
  <si>
    <t>эмиссионный доход</t>
  </si>
  <si>
    <t>Эмиссионный доход</t>
  </si>
  <si>
    <t>Влияние обменных курсов валют</t>
  </si>
  <si>
    <t>Продажа акций</t>
  </si>
  <si>
    <t xml:space="preserve"> (в тысячах тенге)</t>
  </si>
  <si>
    <t>выбытие денежных средств дочерней организации</t>
  </si>
  <si>
    <t xml:space="preserve">Краткосрочная кредиторская задолженность </t>
  </si>
  <si>
    <t>Балансовая стоимость простой акции (в тенге)</t>
  </si>
  <si>
    <t>Балансовая стоимость привилегированной акции (в тенге)</t>
  </si>
  <si>
    <t>Прибыль на акцию (в тенге)</t>
  </si>
  <si>
    <t>примечания</t>
  </si>
  <si>
    <t>Доход от реализации продукции и оказанных услуг</t>
  </si>
  <si>
    <t>субсидии</t>
  </si>
  <si>
    <t>реализация акций ассоциированной компании</t>
  </si>
  <si>
    <t>Сальдо на 1 января 2017 года</t>
  </si>
  <si>
    <t>Умбетова А.Р.</t>
  </si>
  <si>
    <t>размещение собственных выкупленных акций</t>
  </si>
  <si>
    <t>Государственные субсидии</t>
  </si>
  <si>
    <t>Доходы (расходы) по курсовой разнице</t>
  </si>
  <si>
    <t>прочие</t>
  </si>
  <si>
    <t>Финансовые активы, имеющиеся в наличии для продажи</t>
  </si>
  <si>
    <t>за период, закончившийся 31 марта 2018 года</t>
  </si>
  <si>
    <t>31 декабря  2017 года</t>
  </si>
  <si>
    <t>31 марта  2018 года</t>
  </si>
  <si>
    <t>Прочие финансовые активы</t>
  </si>
  <si>
    <t>За период с 1 января по 31 марта  2018 года</t>
  </si>
  <si>
    <t>За период с 1 января по 31 марта  2017 года</t>
  </si>
  <si>
    <t>За период с 1 января по 31 марта 2017 года</t>
  </si>
  <si>
    <t>Сальдо на 1 января 2018 года</t>
  </si>
  <si>
    <t>Сальдо на 31 марта 2018 года</t>
  </si>
  <si>
    <t xml:space="preserve">Сальдо на 31 марта 2017 года </t>
  </si>
  <si>
    <t>выкупленные собственные акции</t>
  </si>
  <si>
    <t>Резервы переоценки финансовых активов, имеющихся в наличии для продажи</t>
  </si>
  <si>
    <t>Прибыль (убыток) от выбытия дочерней компании</t>
  </si>
  <si>
    <t>погашение основного долга по финансовой аренде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</si>
</sst>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"/>
    <numFmt numFmtId="173" formatCode="[$-FC19]d\ mmmm\ yyyy\ &quot;г.&quot;"/>
    <numFmt numFmtId="174" formatCode="#,##0_ ;\-#,##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E+00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ahoma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b/>
      <sz val="9.5"/>
      <name val="Times New Roman"/>
      <family val="1"/>
    </font>
    <font>
      <sz val="9"/>
      <name val="Times New Roman"/>
      <family val="1"/>
    </font>
    <font>
      <sz val="9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9.5"/>
      <color indexed="8"/>
      <name val="Times New Roman"/>
      <family val="1"/>
    </font>
    <font>
      <b/>
      <i/>
      <sz val="9.5"/>
      <color indexed="8"/>
      <name val="Times New Roman"/>
      <family val="1"/>
    </font>
    <font>
      <sz val="9.5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9.5"/>
      <color rgb="FF000000"/>
      <name val="Times New Roman"/>
      <family val="1"/>
    </font>
    <font>
      <b/>
      <i/>
      <sz val="9.5"/>
      <color rgb="FF000000"/>
      <name val="Times New Roman"/>
      <family val="1"/>
    </font>
    <font>
      <sz val="9.5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justify"/>
    </xf>
    <xf numFmtId="0" fontId="8" fillId="0" borderId="0" xfId="0" applyFont="1" applyAlignment="1">
      <alignment/>
    </xf>
    <xf numFmtId="0" fontId="9" fillId="0" borderId="0" xfId="0" applyFont="1" applyAlignment="1">
      <alignment wrapText="1"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0" fillId="0" borderId="0" xfId="0" applyFont="1" applyAlignment="1">
      <alignment/>
    </xf>
    <xf numFmtId="0" fontId="57" fillId="0" borderId="0" xfId="0" applyFont="1" applyAlignment="1">
      <alignment horizontal="right"/>
    </xf>
    <xf numFmtId="0" fontId="9" fillId="0" borderId="0" xfId="0" applyFont="1" applyAlignment="1">
      <alignment/>
    </xf>
    <xf numFmtId="0" fontId="58" fillId="0" borderId="0" xfId="0" applyFont="1" applyAlignment="1">
      <alignment horizontal="center" vertical="top" wrapText="1"/>
    </xf>
    <xf numFmtId="0" fontId="59" fillId="0" borderId="0" xfId="0" applyFont="1" applyAlignment="1">
      <alignment vertical="top" wrapText="1"/>
    </xf>
    <xf numFmtId="0" fontId="60" fillId="0" borderId="0" xfId="0" applyFont="1" applyAlignment="1">
      <alignment vertical="top" wrapText="1"/>
    </xf>
    <xf numFmtId="0" fontId="60" fillId="0" borderId="0" xfId="0" applyFont="1" applyAlignment="1">
      <alignment horizontal="center" vertical="top" wrapText="1"/>
    </xf>
    <xf numFmtId="3" fontId="60" fillId="0" borderId="0" xfId="0" applyNumberFormat="1" applyFont="1" applyAlignment="1">
      <alignment horizontal="right" wrapText="1"/>
    </xf>
    <xf numFmtId="0" fontId="9" fillId="0" borderId="0" xfId="0" applyFont="1" applyAlignment="1">
      <alignment vertical="top" wrapText="1"/>
    </xf>
    <xf numFmtId="0" fontId="58" fillId="0" borderId="0" xfId="0" applyFont="1" applyAlignment="1">
      <alignment horizontal="right" wrapText="1"/>
    </xf>
    <xf numFmtId="0" fontId="59" fillId="0" borderId="0" xfId="0" applyFont="1" applyAlignment="1">
      <alignment horizontal="center" vertical="top" wrapText="1"/>
    </xf>
    <xf numFmtId="0" fontId="60" fillId="0" borderId="0" xfId="0" applyFont="1" applyAlignment="1">
      <alignment horizontal="center" wrapText="1"/>
    </xf>
    <xf numFmtId="3" fontId="58" fillId="0" borderId="0" xfId="0" applyNumberFormat="1" applyFont="1" applyAlignment="1">
      <alignment horizontal="right" wrapText="1"/>
    </xf>
    <xf numFmtId="0" fontId="60" fillId="0" borderId="0" xfId="0" applyFont="1" applyAlignment="1">
      <alignment wrapText="1"/>
    </xf>
    <xf numFmtId="0" fontId="58" fillId="0" borderId="0" xfId="0" applyFont="1" applyAlignment="1">
      <alignment wrapText="1"/>
    </xf>
    <xf numFmtId="0" fontId="8" fillId="0" borderId="0" xfId="0" applyFont="1" applyAlignment="1">
      <alignment horizontal="justify"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61" fillId="0" borderId="0" xfId="0" applyFont="1" applyAlignment="1">
      <alignment horizontal="center" wrapText="1"/>
    </xf>
    <xf numFmtId="0" fontId="62" fillId="0" borderId="0" xfId="0" applyFont="1" applyAlignment="1">
      <alignment vertical="top" wrapText="1"/>
    </xf>
    <xf numFmtId="0" fontId="62" fillId="0" borderId="0" xfId="0" applyFont="1" applyAlignment="1">
      <alignment horizontal="center" wrapText="1"/>
    </xf>
    <xf numFmtId="0" fontId="62" fillId="0" borderId="0" xfId="0" applyFont="1" applyAlignment="1">
      <alignment horizontal="right" wrapText="1"/>
    </xf>
    <xf numFmtId="3" fontId="62" fillId="0" borderId="0" xfId="0" applyNumberFormat="1" applyFont="1" applyAlignment="1">
      <alignment horizontal="right" wrapText="1"/>
    </xf>
    <xf numFmtId="0" fontId="61" fillId="0" borderId="0" xfId="0" applyFont="1" applyAlignment="1">
      <alignment vertical="top" wrapText="1"/>
    </xf>
    <xf numFmtId="0" fontId="61" fillId="0" borderId="0" xfId="0" applyFont="1" applyAlignment="1">
      <alignment wrapText="1"/>
    </xf>
    <xf numFmtId="3" fontId="61" fillId="0" borderId="0" xfId="0" applyNumberFormat="1" applyFont="1" applyAlignment="1">
      <alignment horizontal="right" wrapText="1"/>
    </xf>
    <xf numFmtId="0" fontId="62" fillId="0" borderId="0" xfId="0" applyFont="1" applyAlignment="1">
      <alignment wrapText="1"/>
    </xf>
    <xf numFmtId="0" fontId="61" fillId="0" borderId="0" xfId="0" applyFont="1" applyAlignment="1">
      <alignment horizontal="justify" vertical="top" wrapText="1"/>
    </xf>
    <xf numFmtId="0" fontId="62" fillId="0" borderId="0" xfId="0" applyFont="1" applyAlignment="1">
      <alignment horizontal="center" vertical="top" wrapText="1"/>
    </xf>
    <xf numFmtId="0" fontId="11" fillId="0" borderId="0" xfId="0" applyFont="1" applyAlignment="1">
      <alignment horizontal="justify" vertical="top" wrapText="1"/>
    </xf>
    <xf numFmtId="0" fontId="62" fillId="0" borderId="0" xfId="0" applyFont="1" applyAlignment="1">
      <alignment horizontal="justify" vertical="top" wrapText="1"/>
    </xf>
    <xf numFmtId="0" fontId="61" fillId="0" borderId="0" xfId="0" applyFont="1" applyAlignment="1">
      <alignment horizontal="center" vertical="top" wrapText="1"/>
    </xf>
    <xf numFmtId="3" fontId="62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right"/>
    </xf>
    <xf numFmtId="0" fontId="58" fillId="0" borderId="0" xfId="0" applyFont="1" applyAlignment="1">
      <alignment/>
    </xf>
    <xf numFmtId="0" fontId="58" fillId="0" borderId="0" xfId="0" applyFont="1" applyAlignment="1">
      <alignment horizontal="right"/>
    </xf>
    <xf numFmtId="0" fontId="60" fillId="0" borderId="0" xfId="0" applyFont="1" applyAlignment="1">
      <alignment/>
    </xf>
    <xf numFmtId="3" fontId="60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 vertical="top"/>
    </xf>
    <xf numFmtId="3" fontId="58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3" fontId="10" fillId="0" borderId="0" xfId="0" applyNumberFormat="1" applyFont="1" applyAlignment="1">
      <alignment horizontal="right"/>
    </xf>
    <xf numFmtId="3" fontId="9" fillId="0" borderId="0" xfId="0" applyNumberFormat="1" applyFont="1" applyAlignment="1">
      <alignment/>
    </xf>
    <xf numFmtId="0" fontId="3" fillId="0" borderId="0" xfId="0" applyFont="1" applyAlignment="1">
      <alignment vertical="top" wrapText="1"/>
    </xf>
    <xf numFmtId="0" fontId="6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3" fontId="60" fillId="0" borderId="0" xfId="0" applyNumberFormat="1" applyFont="1" applyFill="1" applyAlignment="1">
      <alignment horizontal="right"/>
    </xf>
    <xf numFmtId="0" fontId="63" fillId="0" borderId="0" xfId="0" applyFont="1" applyAlignment="1">
      <alignment wrapText="1"/>
    </xf>
    <xf numFmtId="0" fontId="57" fillId="0" borderId="0" xfId="0" applyFont="1" applyAlignment="1">
      <alignment wrapText="1"/>
    </xf>
    <xf numFmtId="0" fontId="57" fillId="0" borderId="0" xfId="0" applyFont="1" applyAlignment="1">
      <alignment vertical="top" wrapText="1"/>
    </xf>
    <xf numFmtId="3" fontId="61" fillId="0" borderId="0" xfId="0" applyNumberFormat="1" applyFont="1" applyAlignment="1">
      <alignment horizontal="right" vertical="top" wrapText="1"/>
    </xf>
    <xf numFmtId="3" fontId="3" fillId="0" borderId="0" xfId="0" applyNumberFormat="1" applyFont="1" applyFill="1" applyAlignment="1">
      <alignment horizontal="right" vertical="top"/>
    </xf>
    <xf numFmtId="0" fontId="58" fillId="0" borderId="0" xfId="0" applyFont="1" applyFill="1" applyAlignment="1">
      <alignment horizontal="center" wrapText="1"/>
    </xf>
    <xf numFmtId="0" fontId="59" fillId="0" borderId="0" xfId="0" applyFont="1" applyAlignment="1">
      <alignment wrapText="1"/>
    </xf>
    <xf numFmtId="3" fontId="0" fillId="0" borderId="0" xfId="0" applyNumberFormat="1" applyAlignment="1">
      <alignment/>
    </xf>
    <xf numFmtId="0" fontId="58" fillId="0" borderId="0" xfId="0" applyFont="1" applyFill="1" applyAlignment="1">
      <alignment horizontal="center" vertical="top" wrapText="1"/>
    </xf>
    <xf numFmtId="0" fontId="63" fillId="0" borderId="0" xfId="0" applyFont="1" applyFill="1" applyAlignment="1">
      <alignment/>
    </xf>
    <xf numFmtId="3" fontId="63" fillId="0" borderId="0" xfId="0" applyNumberFormat="1" applyFont="1" applyFill="1" applyAlignment="1">
      <alignment horizontal="right"/>
    </xf>
    <xf numFmtId="0" fontId="57" fillId="0" borderId="0" xfId="0" applyFont="1" applyFill="1" applyAlignment="1">
      <alignment/>
    </xf>
    <xf numFmtId="0" fontId="57" fillId="0" borderId="0" xfId="0" applyFont="1" applyFill="1" applyAlignment="1">
      <alignment horizontal="right"/>
    </xf>
    <xf numFmtId="3" fontId="57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/>
    </xf>
    <xf numFmtId="4" fontId="58" fillId="0" borderId="0" xfId="0" applyNumberFormat="1" applyFont="1" applyFill="1" applyAlignment="1">
      <alignment horizontal="right" wrapText="1"/>
    </xf>
    <xf numFmtId="3" fontId="60" fillId="0" borderId="0" xfId="0" applyNumberFormat="1" applyFont="1" applyFill="1" applyAlignment="1">
      <alignment horizontal="right" wrapText="1"/>
    </xf>
    <xf numFmtId="3" fontId="58" fillId="0" borderId="0" xfId="0" applyNumberFormat="1" applyFont="1" applyFill="1" applyAlignment="1">
      <alignment horizontal="right" wrapText="1"/>
    </xf>
    <xf numFmtId="0" fontId="57" fillId="0" borderId="0" xfId="0" applyFont="1" applyFill="1" applyAlignment="1">
      <alignment wrapText="1"/>
    </xf>
    <xf numFmtId="4" fontId="61" fillId="0" borderId="0" xfId="0" applyNumberFormat="1" applyFont="1" applyFill="1" applyAlignment="1">
      <alignment horizontal="right" wrapText="1"/>
    </xf>
    <xf numFmtId="0" fontId="58" fillId="0" borderId="0" xfId="0" applyFont="1" applyFill="1" applyBorder="1" applyAlignment="1">
      <alignment horizontal="center" wrapText="1"/>
    </xf>
    <xf numFmtId="0" fontId="6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3" fontId="62" fillId="0" borderId="0" xfId="0" applyNumberFormat="1" applyFont="1" applyFill="1" applyAlignment="1">
      <alignment horizontal="right" wrapText="1"/>
    </xf>
    <xf numFmtId="3" fontId="61" fillId="0" borderId="0" xfId="0" applyNumberFormat="1" applyFont="1" applyFill="1" applyAlignment="1">
      <alignment horizontal="right" wrapText="1"/>
    </xf>
    <xf numFmtId="3" fontId="62" fillId="0" borderId="0" xfId="0" applyNumberFormat="1" applyFont="1" applyFill="1" applyAlignment="1">
      <alignment horizontal="right" vertical="top" wrapText="1"/>
    </xf>
    <xf numFmtId="3" fontId="61" fillId="0" borderId="0" xfId="0" applyNumberFormat="1" applyFont="1" applyFill="1" applyAlignment="1">
      <alignment horizontal="right" vertical="top" wrapText="1"/>
    </xf>
    <xf numFmtId="3" fontId="60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 vertical="top" wrapText="1"/>
    </xf>
    <xf numFmtId="0" fontId="9" fillId="0" borderId="0" xfId="0" applyFont="1" applyAlignment="1">
      <alignment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Hyperlink_PBC for 31 December 1999 audit NAT" xfId="33"/>
    <cellStyle name="Normal_2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7">
      <selection activeCell="B40" sqref="B40"/>
    </sheetView>
  </sheetViews>
  <sheetFormatPr defaultColWidth="9.140625" defaultRowHeight="12.75"/>
  <cols>
    <col min="1" max="1" width="47.140625" style="0" customWidth="1"/>
    <col min="2" max="2" width="13.00390625" style="0" customWidth="1"/>
    <col min="3" max="3" width="13.8515625" style="0" customWidth="1"/>
    <col min="4" max="4" width="14.8515625" style="0" customWidth="1"/>
  </cols>
  <sheetData>
    <row r="1" spans="1:4" ht="12.75">
      <c r="A1" s="6" t="s">
        <v>62</v>
      </c>
      <c r="B1" s="7"/>
      <c r="C1" s="7"/>
      <c r="D1" s="7"/>
    </row>
    <row r="2" spans="1:4" ht="12.75">
      <c r="A2" s="85" t="s">
        <v>63</v>
      </c>
      <c r="B2" s="85"/>
      <c r="C2" s="85"/>
      <c r="D2" s="85"/>
    </row>
    <row r="3" spans="1:4" ht="12.75">
      <c r="A3" s="85" t="s">
        <v>156</v>
      </c>
      <c r="B3" s="85"/>
      <c r="C3" s="85"/>
      <c r="D3" s="85"/>
    </row>
    <row r="4" spans="2:4" ht="12.75">
      <c r="B4" s="23"/>
      <c r="C4" s="23"/>
      <c r="D4" s="8" t="s">
        <v>139</v>
      </c>
    </row>
    <row r="5" spans="1:4" ht="25.5">
      <c r="A5" s="4"/>
      <c r="B5" s="25" t="s">
        <v>145</v>
      </c>
      <c r="C5" s="63" t="s">
        <v>158</v>
      </c>
      <c r="D5" s="63" t="s">
        <v>157</v>
      </c>
    </row>
    <row r="6" spans="1:4" ht="13.5">
      <c r="A6" s="61" t="s">
        <v>64</v>
      </c>
      <c r="B6" s="11"/>
      <c r="C6" s="12"/>
      <c r="D6" s="12"/>
    </row>
    <row r="7" spans="1:4" ht="12.75">
      <c r="A7" s="20" t="s">
        <v>65</v>
      </c>
      <c r="B7" s="13">
        <v>4</v>
      </c>
      <c r="C7" s="14">
        <v>3220829</v>
      </c>
      <c r="D7" s="14">
        <v>2783303</v>
      </c>
    </row>
    <row r="8" spans="1:4" ht="15" customHeight="1">
      <c r="A8" s="20" t="s">
        <v>155</v>
      </c>
      <c r="B8" s="13">
        <v>5</v>
      </c>
      <c r="C8" s="83">
        <v>926661</v>
      </c>
      <c r="D8" s="14">
        <v>321592</v>
      </c>
    </row>
    <row r="9" spans="1:4" ht="15" customHeight="1">
      <c r="A9" s="20" t="s">
        <v>159</v>
      </c>
      <c r="B9" s="13">
        <v>6</v>
      </c>
      <c r="C9" s="83">
        <v>389464</v>
      </c>
      <c r="D9" s="14">
        <v>409968</v>
      </c>
    </row>
    <row r="10" spans="1:4" ht="12.75">
      <c r="A10" s="20" t="s">
        <v>66</v>
      </c>
      <c r="B10" s="13">
        <v>7</v>
      </c>
      <c r="C10" s="14">
        <v>1287643</v>
      </c>
      <c r="D10" s="14">
        <v>1420498</v>
      </c>
    </row>
    <row r="11" spans="1:4" ht="12.75">
      <c r="A11" s="20" t="s">
        <v>0</v>
      </c>
      <c r="B11" s="13">
        <v>8</v>
      </c>
      <c r="C11" s="14">
        <v>409827</v>
      </c>
      <c r="D11" s="14">
        <v>359543</v>
      </c>
    </row>
    <row r="12" spans="1:4" ht="12.75">
      <c r="A12" s="20" t="s">
        <v>67</v>
      </c>
      <c r="B12" s="13"/>
      <c r="C12" s="14">
        <v>42455</v>
      </c>
      <c r="D12" s="14">
        <v>33657</v>
      </c>
    </row>
    <row r="13" spans="1:4" ht="12.75">
      <c r="A13" s="20" t="s">
        <v>1</v>
      </c>
      <c r="B13" s="13">
        <v>9</v>
      </c>
      <c r="C13" s="14">
        <v>655685</v>
      </c>
      <c r="D13" s="14">
        <v>216712</v>
      </c>
    </row>
    <row r="14" spans="1:4" ht="12.75" hidden="1">
      <c r="A14" s="20" t="s">
        <v>68</v>
      </c>
      <c r="B14" s="13"/>
      <c r="C14" s="14" t="s">
        <v>60</v>
      </c>
      <c r="D14" s="71" t="s">
        <v>60</v>
      </c>
    </row>
    <row r="15" spans="1:4" ht="15">
      <c r="A15" s="21" t="s">
        <v>2</v>
      </c>
      <c r="B15" s="15"/>
      <c r="C15" s="19">
        <f>SUM(C7:C14)</f>
        <v>6932564</v>
      </c>
      <c r="D15" s="72">
        <f>SUM(D7:D14)</f>
        <v>5545273</v>
      </c>
    </row>
    <row r="16" spans="1:4" ht="15">
      <c r="A16" s="61" t="s">
        <v>3</v>
      </c>
      <c r="B16" s="15"/>
      <c r="C16" s="14"/>
      <c r="D16" s="71"/>
    </row>
    <row r="17" spans="1:4" ht="12.75">
      <c r="A17" s="20" t="s">
        <v>69</v>
      </c>
      <c r="B17" s="13">
        <v>10</v>
      </c>
      <c r="C17" s="14">
        <v>8183</v>
      </c>
      <c r="D17" s="14">
        <v>8323</v>
      </c>
    </row>
    <row r="18" spans="1:4" ht="12.75">
      <c r="A18" s="20" t="s">
        <v>70</v>
      </c>
      <c r="B18" s="13">
        <v>11</v>
      </c>
      <c r="C18" s="14">
        <v>187867</v>
      </c>
      <c r="D18" s="14">
        <v>174941</v>
      </c>
    </row>
    <row r="19" spans="1:4" ht="12.75">
      <c r="A19" s="20" t="s">
        <v>4</v>
      </c>
      <c r="B19" s="13">
        <v>12</v>
      </c>
      <c r="C19" s="14">
        <v>626515</v>
      </c>
      <c r="D19" s="14">
        <v>626515</v>
      </c>
    </row>
    <row r="20" spans="1:4" ht="12.75">
      <c r="A20" s="20" t="s">
        <v>5</v>
      </c>
      <c r="B20" s="18">
        <v>13</v>
      </c>
      <c r="C20" s="14">
        <v>16162076</v>
      </c>
      <c r="D20" s="14">
        <v>16597212</v>
      </c>
    </row>
    <row r="21" spans="1:4" ht="12.75">
      <c r="A21" s="20" t="s">
        <v>6</v>
      </c>
      <c r="B21" s="13">
        <v>14</v>
      </c>
      <c r="C21" s="14">
        <v>161894</v>
      </c>
      <c r="D21" s="14">
        <v>165241</v>
      </c>
    </row>
    <row r="22" spans="1:4" ht="12.75">
      <c r="A22" s="20" t="s">
        <v>61</v>
      </c>
      <c r="B22" s="13">
        <v>15</v>
      </c>
      <c r="C22" s="14">
        <v>440</v>
      </c>
      <c r="D22" s="14">
        <v>440</v>
      </c>
    </row>
    <row r="23" spans="1:4" ht="12.75">
      <c r="A23" s="20" t="s">
        <v>7</v>
      </c>
      <c r="B23" s="13">
        <v>16</v>
      </c>
      <c r="C23" s="14">
        <v>2897656</v>
      </c>
      <c r="D23" s="14">
        <v>2910297</v>
      </c>
    </row>
    <row r="24" spans="1:4" ht="13.5">
      <c r="A24" s="61" t="s">
        <v>8</v>
      </c>
      <c r="B24" s="17"/>
      <c r="C24" s="19">
        <f>SUM(C17:C23)</f>
        <v>20044631</v>
      </c>
      <c r="D24" s="72">
        <f>SUM(D17:D23)</f>
        <v>20482969</v>
      </c>
    </row>
    <row r="25" spans="1:4" ht="12.75">
      <c r="A25" s="21" t="s">
        <v>55</v>
      </c>
      <c r="B25" s="10"/>
      <c r="C25" s="19">
        <f>C15+C24</f>
        <v>26977195</v>
      </c>
      <c r="D25" s="72">
        <f>D15+D24</f>
        <v>26028242</v>
      </c>
    </row>
    <row r="26" spans="1:4" ht="13.5">
      <c r="A26" s="61" t="s">
        <v>9</v>
      </c>
      <c r="B26" s="17"/>
      <c r="C26" s="14"/>
      <c r="D26" s="71"/>
    </row>
    <row r="27" spans="1:4" ht="12.75">
      <c r="A27" s="20" t="s">
        <v>10</v>
      </c>
      <c r="B27" s="18">
        <v>17</v>
      </c>
      <c r="C27" s="14">
        <v>1173373</v>
      </c>
      <c r="D27" s="14">
        <v>1015003</v>
      </c>
    </row>
    <row r="28" spans="1:4" ht="12.75">
      <c r="A28" s="20" t="s">
        <v>71</v>
      </c>
      <c r="B28" s="18"/>
      <c r="C28" s="14">
        <v>5938</v>
      </c>
      <c r="D28" s="14">
        <v>44500</v>
      </c>
    </row>
    <row r="29" spans="1:4" ht="25.5">
      <c r="A29" s="20" t="s">
        <v>11</v>
      </c>
      <c r="B29" s="18">
        <v>18</v>
      </c>
      <c r="C29" s="14">
        <v>8021</v>
      </c>
      <c r="D29" s="14">
        <v>13013</v>
      </c>
    </row>
    <row r="30" spans="1:4" ht="12.75">
      <c r="A30" s="20" t="s">
        <v>141</v>
      </c>
      <c r="B30" s="18">
        <v>19</v>
      </c>
      <c r="C30" s="14">
        <v>151546</v>
      </c>
      <c r="D30" s="14">
        <v>161411</v>
      </c>
    </row>
    <row r="31" spans="1:4" ht="12.75">
      <c r="A31" s="20" t="s">
        <v>72</v>
      </c>
      <c r="B31" s="18">
        <v>20</v>
      </c>
      <c r="C31" s="14">
        <v>138127</v>
      </c>
      <c r="D31" s="14">
        <v>121185</v>
      </c>
    </row>
    <row r="32" spans="1:4" ht="12.75">
      <c r="A32" s="20" t="s">
        <v>12</v>
      </c>
      <c r="B32" s="18">
        <v>21</v>
      </c>
      <c r="C32" s="14">
        <v>320032</v>
      </c>
      <c r="D32" s="14">
        <v>237295</v>
      </c>
    </row>
    <row r="33" spans="1:8" ht="15">
      <c r="A33" s="21" t="s">
        <v>13</v>
      </c>
      <c r="B33" s="4"/>
      <c r="C33" s="19">
        <f>SUM(C27:C32)</f>
        <v>1797037</v>
      </c>
      <c r="D33" s="72">
        <f>SUM(D27:D32)</f>
        <v>1592407</v>
      </c>
      <c r="H33" s="62"/>
    </row>
    <row r="34" spans="1:8" ht="15">
      <c r="A34" s="61" t="s">
        <v>14</v>
      </c>
      <c r="B34" s="4"/>
      <c r="C34" s="14"/>
      <c r="D34" s="71"/>
      <c r="H34" s="62"/>
    </row>
    <row r="35" spans="1:4" ht="12.75">
      <c r="A35" s="20" t="s">
        <v>15</v>
      </c>
      <c r="B35" s="18">
        <v>22</v>
      </c>
      <c r="C35" s="14">
        <v>242230</v>
      </c>
      <c r="D35" s="14">
        <v>263646</v>
      </c>
    </row>
    <row r="36" spans="1:4" ht="12.75">
      <c r="A36" s="20" t="s">
        <v>73</v>
      </c>
      <c r="B36" s="18">
        <v>23</v>
      </c>
      <c r="C36" s="14">
        <v>99970</v>
      </c>
      <c r="D36" s="14">
        <v>97749</v>
      </c>
    </row>
    <row r="37" spans="1:6" ht="12.75">
      <c r="A37" s="20" t="s">
        <v>16</v>
      </c>
      <c r="B37" s="13"/>
      <c r="C37" s="14">
        <v>3257704</v>
      </c>
      <c r="D37" s="14">
        <v>3257704</v>
      </c>
      <c r="F37" s="62"/>
    </row>
    <row r="38" spans="1:4" ht="15">
      <c r="A38" s="21" t="s">
        <v>74</v>
      </c>
      <c r="B38" s="15"/>
      <c r="C38" s="19">
        <f>SUM(C35:C37)</f>
        <v>3599904</v>
      </c>
      <c r="D38" s="72">
        <f>SUM(D35:D37)</f>
        <v>3619099</v>
      </c>
    </row>
    <row r="39" spans="1:4" ht="13.5">
      <c r="A39" s="61" t="s">
        <v>17</v>
      </c>
      <c r="B39" s="18">
        <v>25</v>
      </c>
      <c r="C39" s="14"/>
      <c r="D39" s="14"/>
    </row>
    <row r="40" spans="1:4" ht="12.75">
      <c r="A40" s="20" t="s">
        <v>18</v>
      </c>
      <c r="B40" s="13"/>
      <c r="C40" s="14">
        <v>1362600</v>
      </c>
      <c r="D40" s="14">
        <v>1362600</v>
      </c>
    </row>
    <row r="41" spans="1:4" ht="15">
      <c r="A41" s="20" t="s">
        <v>136</v>
      </c>
      <c r="B41" s="15"/>
      <c r="C41" s="14">
        <v>259</v>
      </c>
      <c r="D41" s="14">
        <v>259</v>
      </c>
    </row>
    <row r="42" spans="1:4" ht="12.75">
      <c r="A42" s="20" t="s">
        <v>124</v>
      </c>
      <c r="B42" s="13"/>
      <c r="C42" s="14">
        <v>-11265</v>
      </c>
      <c r="D42" s="14">
        <v>-11265</v>
      </c>
    </row>
    <row r="43" spans="1:4" ht="15">
      <c r="A43" s="20" t="s">
        <v>19</v>
      </c>
      <c r="B43" s="15"/>
      <c r="C43" s="14">
        <v>2905549</v>
      </c>
      <c r="D43" s="14">
        <v>3182133</v>
      </c>
    </row>
    <row r="44" spans="1:4" ht="15">
      <c r="A44" s="20" t="s">
        <v>125</v>
      </c>
      <c r="B44" s="15"/>
      <c r="C44" s="14">
        <v>17103663</v>
      </c>
      <c r="D44" s="14">
        <v>16033403</v>
      </c>
    </row>
    <row r="45" spans="1:4" ht="15">
      <c r="A45" s="20" t="s">
        <v>126</v>
      </c>
      <c r="B45" s="15"/>
      <c r="C45" s="19">
        <f>SUM(C40:C44)</f>
        <v>21360806</v>
      </c>
      <c r="D45" s="19">
        <f>SUM(D40:D44)</f>
        <v>20567130</v>
      </c>
    </row>
    <row r="46" spans="1:4" ht="12.75">
      <c r="A46" s="20" t="s">
        <v>75</v>
      </c>
      <c r="B46" s="13">
        <v>24</v>
      </c>
      <c r="C46" s="14">
        <v>219448</v>
      </c>
      <c r="D46" s="14">
        <v>249606</v>
      </c>
    </row>
    <row r="47" spans="1:4" ht="13.5">
      <c r="A47" s="61" t="s">
        <v>49</v>
      </c>
      <c r="B47" s="13"/>
      <c r="C47" s="19">
        <f>C45+C46</f>
        <v>21580254</v>
      </c>
      <c r="D47" s="19">
        <f>D45+D46</f>
        <v>20816736</v>
      </c>
    </row>
    <row r="48" spans="1:5" ht="15">
      <c r="A48" s="21" t="s">
        <v>55</v>
      </c>
      <c r="B48" s="15"/>
      <c r="C48" s="19">
        <f>C33+C38+C47</f>
        <v>26977195</v>
      </c>
      <c r="D48" s="19">
        <f>D33+D38+D47</f>
        <v>26028242</v>
      </c>
      <c r="E48" s="62"/>
    </row>
    <row r="49" spans="1:4" ht="15">
      <c r="A49" s="21" t="s">
        <v>142</v>
      </c>
      <c r="B49" s="4"/>
      <c r="C49" s="70">
        <v>447.87</v>
      </c>
      <c r="D49" s="70">
        <v>431.83</v>
      </c>
    </row>
    <row r="50" spans="1:4" ht="25.5">
      <c r="A50" s="21" t="s">
        <v>143</v>
      </c>
      <c r="B50" s="18"/>
      <c r="C50" s="19">
        <v>100</v>
      </c>
      <c r="D50" s="19">
        <v>100</v>
      </c>
    </row>
    <row r="51" spans="1:4" ht="12.75">
      <c r="A51" s="21"/>
      <c r="B51" s="18"/>
      <c r="C51" s="16"/>
      <c r="D51" s="16"/>
    </row>
    <row r="52" spans="1:4" ht="12.75">
      <c r="A52" s="6" t="s">
        <v>111</v>
      </c>
      <c r="B52" s="7"/>
      <c r="C52" s="7"/>
      <c r="D52" s="7"/>
    </row>
    <row r="53" spans="1:4" ht="12.75" hidden="1">
      <c r="A53" s="6"/>
      <c r="B53" s="7"/>
      <c r="C53" s="7"/>
      <c r="D53" s="7"/>
    </row>
    <row r="54" spans="1:4" ht="22.5" customHeight="1">
      <c r="A54" s="5" t="s">
        <v>76</v>
      </c>
      <c r="B54" s="5"/>
      <c r="C54" s="7" t="s">
        <v>20</v>
      </c>
      <c r="D54" s="7"/>
    </row>
    <row r="55" spans="1:4" ht="12.75">
      <c r="A55" s="6" t="s">
        <v>150</v>
      </c>
      <c r="B55" s="6"/>
      <c r="C55" s="85" t="s">
        <v>77</v>
      </c>
      <c r="D55" s="85"/>
    </row>
    <row r="56" spans="1:4" ht="12.75">
      <c r="A56" s="6" t="s">
        <v>78</v>
      </c>
      <c r="B56" s="7"/>
      <c r="C56" s="85" t="s">
        <v>79</v>
      </c>
      <c r="D56" s="85"/>
    </row>
  </sheetData>
  <sheetProtection/>
  <mergeCells count="4">
    <mergeCell ref="A2:D2"/>
    <mergeCell ref="A3:D3"/>
    <mergeCell ref="C55:D55"/>
    <mergeCell ref="C56:D56"/>
  </mergeCells>
  <printOptions/>
  <pageMargins left="0.9055118110236221" right="0.5118110236220472" top="0" bottom="0.15748031496062992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38">
      <selection activeCell="A52" sqref="A52"/>
    </sheetView>
  </sheetViews>
  <sheetFormatPr defaultColWidth="9.140625" defaultRowHeight="12.75"/>
  <cols>
    <col min="1" max="1" width="40.140625" style="0" customWidth="1"/>
    <col min="2" max="2" width="7.57421875" style="0" customWidth="1"/>
    <col min="3" max="3" width="15.00390625" style="0" customWidth="1"/>
    <col min="4" max="4" width="15.8515625" style="0" customWidth="1"/>
  </cols>
  <sheetData>
    <row r="1" ht="14.25">
      <c r="A1" s="3" t="s">
        <v>62</v>
      </c>
    </row>
    <row r="2" spans="1:4" ht="12.75">
      <c r="A2" s="86" t="s">
        <v>80</v>
      </c>
      <c r="B2" s="86"/>
      <c r="C2" s="86"/>
      <c r="D2" s="86"/>
    </row>
    <row r="3" spans="1:4" ht="12.75">
      <c r="A3" s="86" t="s">
        <v>81</v>
      </c>
      <c r="B3" s="86"/>
      <c r="C3" s="86"/>
      <c r="D3" s="86"/>
    </row>
    <row r="4" spans="1:4" ht="12.75">
      <c r="A4" s="85" t="s">
        <v>156</v>
      </c>
      <c r="B4" s="85"/>
      <c r="C4" s="85"/>
      <c r="D4" s="85"/>
    </row>
    <row r="5" spans="2:4" ht="12.75">
      <c r="B5" s="40"/>
      <c r="C5" s="40"/>
      <c r="D5" s="40"/>
    </row>
    <row r="6" spans="1:4" ht="39">
      <c r="A6" s="4"/>
      <c r="B6" s="25" t="s">
        <v>145</v>
      </c>
      <c r="C6" s="60" t="s">
        <v>160</v>
      </c>
      <c r="D6" s="60" t="s">
        <v>161</v>
      </c>
    </row>
    <row r="7" spans="1:4" ht="12.75">
      <c r="A7" s="26" t="s">
        <v>146</v>
      </c>
      <c r="B7" s="27">
        <v>26</v>
      </c>
      <c r="C7" s="29">
        <v>3056102</v>
      </c>
      <c r="D7" s="79">
        <v>2356116</v>
      </c>
    </row>
    <row r="8" spans="1:4" ht="24">
      <c r="A8" s="26" t="s">
        <v>82</v>
      </c>
      <c r="B8" s="27">
        <v>27</v>
      </c>
      <c r="C8" s="29">
        <v>-1546471</v>
      </c>
      <c r="D8" s="79">
        <v>-1494909</v>
      </c>
    </row>
    <row r="9" spans="1:4" ht="12.75">
      <c r="A9" s="30" t="s">
        <v>54</v>
      </c>
      <c r="B9" s="25"/>
      <c r="C9" s="32">
        <f>SUM(C7:C8)</f>
        <v>1509631</v>
      </c>
      <c r="D9" s="80">
        <f>SUM(D7:D8)</f>
        <v>861207</v>
      </c>
    </row>
    <row r="10" spans="1:4" ht="12.75">
      <c r="A10" s="26" t="s">
        <v>21</v>
      </c>
      <c r="B10" s="27">
        <v>28</v>
      </c>
      <c r="C10" s="29">
        <v>59343</v>
      </c>
      <c r="D10" s="79">
        <v>65589</v>
      </c>
    </row>
    <row r="11" spans="1:4" ht="12.75">
      <c r="A11" s="26" t="s">
        <v>58</v>
      </c>
      <c r="B11" s="27">
        <v>29</v>
      </c>
      <c r="C11" s="29">
        <v>-20702</v>
      </c>
      <c r="D11" s="79">
        <v>-19545</v>
      </c>
    </row>
    <row r="12" spans="1:4" ht="12.75">
      <c r="A12" s="26" t="s">
        <v>22</v>
      </c>
      <c r="B12" s="27">
        <v>30</v>
      </c>
      <c r="C12" s="29">
        <v>16291</v>
      </c>
      <c r="D12" s="79">
        <v>8761</v>
      </c>
    </row>
    <row r="13" spans="1:4" ht="12.75">
      <c r="A13" s="26" t="s">
        <v>24</v>
      </c>
      <c r="B13" s="27">
        <v>31</v>
      </c>
      <c r="C13" s="29">
        <v>-21636</v>
      </c>
      <c r="D13" s="79">
        <v>-14557</v>
      </c>
    </row>
    <row r="14" spans="1:4" ht="12.75">
      <c r="A14" s="26" t="s">
        <v>153</v>
      </c>
      <c r="B14" s="27"/>
      <c r="C14" s="29">
        <v>-136329</v>
      </c>
      <c r="D14" s="79">
        <v>-125029</v>
      </c>
    </row>
    <row r="15" spans="1:4" ht="12.75" hidden="1">
      <c r="A15" s="26" t="s">
        <v>152</v>
      </c>
      <c r="B15" s="27"/>
      <c r="C15" s="29"/>
      <c r="D15" s="79"/>
    </row>
    <row r="16" spans="1:4" ht="12.75">
      <c r="A16" s="26" t="s">
        <v>113</v>
      </c>
      <c r="B16" s="27">
        <v>32</v>
      </c>
      <c r="C16" s="29">
        <v>-181888</v>
      </c>
      <c r="D16" s="79">
        <v>-142610</v>
      </c>
    </row>
    <row r="17" spans="1:4" ht="12.75">
      <c r="A17" s="26" t="s">
        <v>23</v>
      </c>
      <c r="B17" s="27">
        <v>33</v>
      </c>
      <c r="C17" s="79">
        <v>-157449</v>
      </c>
      <c r="D17" s="79">
        <v>-164464</v>
      </c>
    </row>
    <row r="18" spans="1:4" ht="24" hidden="1">
      <c r="A18" s="26" t="s">
        <v>83</v>
      </c>
      <c r="B18" s="27"/>
      <c r="C18" s="29"/>
      <c r="D18" s="79"/>
    </row>
    <row r="19" spans="1:4" ht="36" hidden="1">
      <c r="A19" s="26" t="s">
        <v>130</v>
      </c>
      <c r="B19" s="27"/>
      <c r="C19" s="29"/>
      <c r="D19" s="79"/>
    </row>
    <row r="20" spans="1:4" ht="12.75" hidden="1">
      <c r="A20" s="26" t="s">
        <v>131</v>
      </c>
      <c r="C20" s="40"/>
      <c r="D20" s="79"/>
    </row>
    <row r="21" spans="1:4" ht="24" hidden="1">
      <c r="A21" s="26" t="s">
        <v>132</v>
      </c>
      <c r="C21" s="29"/>
      <c r="D21" s="79"/>
    </row>
    <row r="22" spans="1:4" ht="12.75">
      <c r="A22" s="26" t="s">
        <v>168</v>
      </c>
      <c r="C22" s="29"/>
      <c r="D22" s="79">
        <v>22</v>
      </c>
    </row>
    <row r="23" spans="1:4" ht="12.75">
      <c r="A23" s="30" t="s">
        <v>53</v>
      </c>
      <c r="B23" s="25"/>
      <c r="C23" s="32">
        <f>SUM(C9:C18)+C21+C22</f>
        <v>1067261</v>
      </c>
      <c r="D23" s="80">
        <f>SUM(D9:D18)+D21+D22+D20</f>
        <v>469374</v>
      </c>
    </row>
    <row r="24" spans="1:4" ht="12.75">
      <c r="A24" s="26" t="s">
        <v>84</v>
      </c>
      <c r="B24" s="27">
        <v>34</v>
      </c>
      <c r="C24" s="29">
        <v>-228522</v>
      </c>
      <c r="D24" s="79">
        <v>-131806</v>
      </c>
    </row>
    <row r="25" spans="1:4" ht="12.75">
      <c r="A25" s="31" t="s">
        <v>85</v>
      </c>
      <c r="B25" s="25"/>
      <c r="C25" s="32">
        <f>C23+C24</f>
        <v>838739</v>
      </c>
      <c r="D25" s="80">
        <f>D23+D24</f>
        <v>337568</v>
      </c>
    </row>
    <row r="26" spans="1:4" ht="12.75">
      <c r="A26" s="33" t="s">
        <v>86</v>
      </c>
      <c r="B26" s="27"/>
      <c r="C26" s="29"/>
      <c r="D26" s="79"/>
    </row>
    <row r="27" spans="1:4" ht="12.75">
      <c r="A27" s="33" t="s">
        <v>87</v>
      </c>
      <c r="B27" s="27"/>
      <c r="C27" s="29">
        <f>C25-C28</f>
        <v>798897</v>
      </c>
      <c r="D27" s="79">
        <f>D25-D28</f>
        <v>336548</v>
      </c>
    </row>
    <row r="28" spans="1:4" ht="12.75">
      <c r="A28" s="26" t="s">
        <v>88</v>
      </c>
      <c r="B28" s="27"/>
      <c r="C28" s="29">
        <v>39842</v>
      </c>
      <c r="D28" s="79">
        <v>1020</v>
      </c>
    </row>
    <row r="29" spans="1:4" ht="12.75">
      <c r="A29" s="30" t="s">
        <v>144</v>
      </c>
      <c r="B29" s="27">
        <v>35</v>
      </c>
      <c r="C29" s="74">
        <v>16.71</v>
      </c>
      <c r="D29" s="74">
        <v>7.04</v>
      </c>
    </row>
    <row r="30" spans="1:4" ht="12.75">
      <c r="A30" s="55" t="s">
        <v>85</v>
      </c>
      <c r="B30" s="27"/>
      <c r="C30" s="32">
        <f>C25</f>
        <v>838739</v>
      </c>
      <c r="D30" s="80">
        <f>D25</f>
        <v>337568</v>
      </c>
    </row>
    <row r="31" spans="1:4" ht="12.75">
      <c r="A31" s="56" t="s">
        <v>86</v>
      </c>
      <c r="B31" s="27"/>
      <c r="C31" s="29"/>
      <c r="D31" s="79"/>
    </row>
    <row r="32" spans="1:4" ht="12.75">
      <c r="A32" s="56" t="s">
        <v>87</v>
      </c>
      <c r="B32" s="27"/>
      <c r="C32" s="29">
        <f>C27</f>
        <v>798897</v>
      </c>
      <c r="D32" s="79">
        <f>D27</f>
        <v>336548</v>
      </c>
    </row>
    <row r="33" spans="1:4" ht="12.75">
      <c r="A33" s="57" t="s">
        <v>88</v>
      </c>
      <c r="B33" s="27"/>
      <c r="C33" s="29">
        <v>39842</v>
      </c>
      <c r="D33" s="79">
        <v>1020</v>
      </c>
    </row>
    <row r="34" spans="1:4" ht="12.75">
      <c r="A34" s="34" t="s">
        <v>89</v>
      </c>
      <c r="B34" s="35"/>
      <c r="C34" s="39"/>
      <c r="D34" s="81"/>
    </row>
    <row r="35" spans="1:4" ht="36">
      <c r="A35" s="36" t="s">
        <v>90</v>
      </c>
      <c r="B35" s="28"/>
      <c r="C35" s="29"/>
      <c r="D35" s="79"/>
    </row>
    <row r="36" spans="1:4" ht="24">
      <c r="A36" s="26" t="s">
        <v>133</v>
      </c>
      <c r="B36" s="35"/>
      <c r="C36" s="39"/>
      <c r="D36" s="81"/>
    </row>
    <row r="37" spans="1:4" ht="24" hidden="1">
      <c r="A37" s="36" t="s">
        <v>114</v>
      </c>
      <c r="B37" s="28"/>
      <c r="C37" s="29"/>
      <c r="D37" s="79"/>
    </row>
    <row r="38" spans="1:4" ht="36">
      <c r="A38" s="30" t="s">
        <v>91</v>
      </c>
      <c r="B38" s="35"/>
      <c r="C38" s="39">
        <v>-5221</v>
      </c>
      <c r="D38" s="81"/>
    </row>
    <row r="39" spans="1:4" ht="36" hidden="1">
      <c r="A39" s="36" t="s">
        <v>92</v>
      </c>
      <c r="B39" s="35"/>
      <c r="C39" s="39"/>
      <c r="D39" s="81"/>
    </row>
    <row r="40" spans="1:4" ht="12.75" hidden="1">
      <c r="A40" s="37" t="s">
        <v>59</v>
      </c>
      <c r="B40" s="35"/>
      <c r="C40" s="39"/>
      <c r="D40" s="81"/>
    </row>
    <row r="41" spans="1:4" ht="24" hidden="1">
      <c r="A41" s="37" t="s">
        <v>93</v>
      </c>
      <c r="B41" s="35"/>
      <c r="C41" s="39"/>
      <c r="D41" s="81"/>
    </row>
    <row r="42" spans="1:4" ht="36">
      <c r="A42" s="34" t="s">
        <v>94</v>
      </c>
      <c r="B42" s="38"/>
      <c r="C42" s="58"/>
      <c r="D42" s="82"/>
    </row>
    <row r="43" spans="1:4" ht="12.75">
      <c r="A43" s="34" t="s">
        <v>95</v>
      </c>
      <c r="B43" s="35"/>
      <c r="C43" s="58">
        <v>-5221</v>
      </c>
      <c r="D43" s="81"/>
    </row>
    <row r="44" spans="1:4" ht="12.75">
      <c r="A44" s="33" t="s">
        <v>87</v>
      </c>
      <c r="B44" s="35"/>
      <c r="C44" s="39"/>
      <c r="D44" s="81"/>
    </row>
    <row r="45" spans="1:4" ht="12.75">
      <c r="A45" s="26" t="s">
        <v>88</v>
      </c>
      <c r="B45" s="38"/>
      <c r="C45" s="58"/>
      <c r="D45" s="82"/>
    </row>
    <row r="46" spans="1:4" ht="12.75">
      <c r="A46" s="34" t="s">
        <v>96</v>
      </c>
      <c r="B46" s="35"/>
      <c r="C46" s="58">
        <f>C30+C43</f>
        <v>833518</v>
      </c>
      <c r="D46" s="82">
        <f>D30</f>
        <v>337568</v>
      </c>
    </row>
    <row r="47" spans="1:4" ht="12.75">
      <c r="A47" s="33" t="s">
        <v>97</v>
      </c>
      <c r="B47" s="35"/>
      <c r="C47" s="39"/>
      <c r="D47" s="81"/>
    </row>
    <row r="48" spans="1:4" ht="12.75">
      <c r="A48" s="33" t="s">
        <v>87</v>
      </c>
      <c r="B48" s="35"/>
      <c r="C48" s="39">
        <f>C32+C43</f>
        <v>793676</v>
      </c>
      <c r="D48" s="81">
        <f>D32</f>
        <v>336548</v>
      </c>
    </row>
    <row r="49" spans="1:4" ht="12.75">
      <c r="A49" s="26" t="s">
        <v>88</v>
      </c>
      <c r="C49" s="39">
        <f>C33</f>
        <v>39842</v>
      </c>
      <c r="D49" s="81">
        <f>D33</f>
        <v>1020</v>
      </c>
    </row>
    <row r="50" spans="1:4" ht="14.25">
      <c r="A50" s="22"/>
      <c r="B50" s="7"/>
      <c r="C50" s="7"/>
      <c r="D50" s="7"/>
    </row>
    <row r="51" spans="1:4" ht="12.75">
      <c r="A51" s="6" t="s">
        <v>111</v>
      </c>
      <c r="B51" s="7"/>
      <c r="C51" s="7"/>
      <c r="D51" s="7"/>
    </row>
    <row r="52" spans="1:4" ht="12.75">
      <c r="A52" s="6"/>
      <c r="B52" s="7"/>
      <c r="C52" s="7"/>
      <c r="D52" s="7"/>
    </row>
    <row r="53" spans="1:4" ht="12.75">
      <c r="A53" s="6"/>
      <c r="B53" s="5"/>
      <c r="C53" s="5"/>
      <c r="D53" s="5"/>
    </row>
    <row r="54" spans="1:4" ht="12.75">
      <c r="A54" s="5" t="s">
        <v>115</v>
      </c>
      <c r="B54" s="6"/>
      <c r="C54" s="7" t="s">
        <v>20</v>
      </c>
      <c r="D54" s="7"/>
    </row>
    <row r="55" spans="1:4" ht="12.75">
      <c r="A55" s="6" t="s">
        <v>150</v>
      </c>
      <c r="B55" s="7"/>
      <c r="C55" s="85" t="s">
        <v>77</v>
      </c>
      <c r="D55" s="85"/>
    </row>
    <row r="56" spans="1:4" ht="14.25">
      <c r="A56" s="6" t="s">
        <v>78</v>
      </c>
      <c r="B56" s="22"/>
      <c r="C56" s="85" t="s">
        <v>79</v>
      </c>
      <c r="D56" s="85"/>
    </row>
    <row r="57" ht="14.25">
      <c r="A57" s="22"/>
    </row>
  </sheetData>
  <sheetProtection/>
  <mergeCells count="5">
    <mergeCell ref="C56:D56"/>
    <mergeCell ref="A2:D2"/>
    <mergeCell ref="A3:D3"/>
    <mergeCell ref="A4:D4"/>
    <mergeCell ref="C55:D55"/>
  </mergeCells>
  <printOptions/>
  <pageMargins left="0.7086614173228347" right="0.31496062992125984" top="0" bottom="0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8"/>
  <sheetViews>
    <sheetView tabSelected="1" zoomScalePageLayoutView="0" workbookViewId="0" topLeftCell="A4">
      <selection activeCell="A45" sqref="A45"/>
    </sheetView>
  </sheetViews>
  <sheetFormatPr defaultColWidth="9.140625" defaultRowHeight="12.75"/>
  <cols>
    <col min="1" max="1" width="59.57421875" style="0" customWidth="1"/>
    <col min="2" max="2" width="16.140625" style="0" customWidth="1"/>
    <col min="3" max="3" width="15.7109375" style="0" customWidth="1"/>
  </cols>
  <sheetData>
    <row r="1" ht="14.25">
      <c r="A1" s="22" t="s">
        <v>62</v>
      </c>
    </row>
    <row r="2" spans="1:4" ht="12.75">
      <c r="A2" s="86" t="s">
        <v>101</v>
      </c>
      <c r="B2" s="86"/>
      <c r="C2" s="86"/>
      <c r="D2" s="86"/>
    </row>
    <row r="3" spans="1:4" ht="14.25">
      <c r="A3" s="87" t="s">
        <v>156</v>
      </c>
      <c r="B3" s="87"/>
      <c r="C3" s="87"/>
      <c r="D3" s="87"/>
    </row>
    <row r="4" spans="1:4" ht="14.25">
      <c r="A4" s="87" t="s">
        <v>25</v>
      </c>
      <c r="B4" s="87"/>
      <c r="C4" s="87"/>
      <c r="D4" s="87"/>
    </row>
    <row r="5" ht="12.75">
      <c r="C5" s="8" t="s">
        <v>139</v>
      </c>
    </row>
    <row r="6" spans="1:3" ht="38.25">
      <c r="A6" s="8"/>
      <c r="B6" s="60" t="s">
        <v>160</v>
      </c>
      <c r="C6" s="75" t="s">
        <v>162</v>
      </c>
    </row>
    <row r="7" spans="1:3" ht="15">
      <c r="A7" s="41" t="s">
        <v>102</v>
      </c>
      <c r="B7" s="9"/>
      <c r="C7" s="9"/>
    </row>
    <row r="8" spans="1:3" ht="12.75">
      <c r="A8" s="41" t="s">
        <v>36</v>
      </c>
      <c r="B8" s="47">
        <f>B10+B11+B13+B18+B14+B15+B16+B17</f>
        <v>3540175</v>
      </c>
      <c r="C8" s="47">
        <f>C10+C11+C13+C18+C14+C16+C17+C15</f>
        <v>3031814</v>
      </c>
    </row>
    <row r="9" spans="1:3" ht="12.75">
      <c r="A9" s="43" t="s">
        <v>26</v>
      </c>
      <c r="B9" s="42"/>
      <c r="C9" s="42"/>
    </row>
    <row r="10" spans="1:3" ht="12.75">
      <c r="A10" s="43" t="s">
        <v>119</v>
      </c>
      <c r="B10" s="44">
        <v>3486105</v>
      </c>
      <c r="C10" s="44">
        <v>2969949</v>
      </c>
    </row>
    <row r="11" spans="1:3" ht="12.75">
      <c r="A11" s="43" t="s">
        <v>27</v>
      </c>
      <c r="B11" s="44">
        <v>9665</v>
      </c>
      <c r="C11" s="44">
        <v>8800</v>
      </c>
    </row>
    <row r="12" spans="1:3" ht="12.75" hidden="1">
      <c r="A12" s="43" t="s">
        <v>121</v>
      </c>
      <c r="B12" s="44"/>
      <c r="C12" s="44">
        <f>-C12</f>
        <v>0</v>
      </c>
    </row>
    <row r="13" spans="1:3" ht="12.75">
      <c r="A13" s="43" t="s">
        <v>103</v>
      </c>
      <c r="B13" s="44">
        <v>42727</v>
      </c>
      <c r="C13" s="44">
        <v>49381</v>
      </c>
    </row>
    <row r="14" spans="1:3" ht="12.75">
      <c r="A14" s="43" t="s">
        <v>121</v>
      </c>
      <c r="B14" s="44">
        <v>320</v>
      </c>
      <c r="C14" s="44"/>
    </row>
    <row r="15" spans="1:3" ht="12.75" hidden="1">
      <c r="A15" s="43"/>
      <c r="B15" s="44"/>
      <c r="C15" s="44"/>
    </row>
    <row r="16" spans="1:3" ht="12.75" hidden="1">
      <c r="A16" s="43" t="s">
        <v>129</v>
      </c>
      <c r="B16" s="44"/>
      <c r="C16" s="44"/>
    </row>
    <row r="17" spans="1:3" ht="12.75" hidden="1">
      <c r="A17" s="43" t="s">
        <v>147</v>
      </c>
      <c r="B17" s="44"/>
      <c r="C17" s="44"/>
    </row>
    <row r="18" spans="1:3" ht="12.75">
      <c r="A18" s="43" t="s">
        <v>28</v>
      </c>
      <c r="B18" s="44">
        <v>1358</v>
      </c>
      <c r="C18" s="44">
        <v>3684</v>
      </c>
    </row>
    <row r="19" spans="1:3" ht="12.75">
      <c r="A19" s="41" t="s">
        <v>104</v>
      </c>
      <c r="B19" s="49">
        <f>B21+B22+B23+B24+B25+B26+B27</f>
        <v>2414160</v>
      </c>
      <c r="C19" s="49">
        <f>C21+C22+C23+C24+C25+C26+C27</f>
        <v>1933696</v>
      </c>
    </row>
    <row r="20" spans="1:3" ht="15">
      <c r="A20" s="43" t="s">
        <v>26</v>
      </c>
      <c r="B20" s="50"/>
      <c r="C20" s="50"/>
    </row>
    <row r="21" spans="1:3" ht="12.75">
      <c r="A21" s="43" t="s">
        <v>29</v>
      </c>
      <c r="B21" s="45">
        <v>961584</v>
      </c>
      <c r="C21" s="14">
        <v>833358</v>
      </c>
    </row>
    <row r="22" spans="1:3" ht="12.75">
      <c r="A22" s="43" t="s">
        <v>30</v>
      </c>
      <c r="B22" s="46">
        <v>478917</v>
      </c>
      <c r="C22" s="14">
        <v>322246</v>
      </c>
    </row>
    <row r="23" spans="1:3" ht="12.75">
      <c r="A23" s="43" t="s">
        <v>31</v>
      </c>
      <c r="B23" s="46">
        <v>202474</v>
      </c>
      <c r="C23" s="14">
        <v>177841</v>
      </c>
    </row>
    <row r="24" spans="1:3" ht="12.75">
      <c r="A24" s="43" t="s">
        <v>32</v>
      </c>
      <c r="B24" s="45">
        <v>30962</v>
      </c>
      <c r="C24" s="14">
        <v>29396</v>
      </c>
    </row>
    <row r="25" spans="1:3" ht="12.75">
      <c r="A25" s="43" t="s">
        <v>33</v>
      </c>
      <c r="B25" s="46">
        <v>270800</v>
      </c>
      <c r="C25" s="14">
        <v>135759</v>
      </c>
    </row>
    <row r="26" spans="1:3" ht="12.75">
      <c r="A26" s="43" t="s">
        <v>34</v>
      </c>
      <c r="B26" s="46">
        <v>396065</v>
      </c>
      <c r="C26" s="14">
        <v>385699</v>
      </c>
    </row>
    <row r="27" spans="1:3" ht="12.75">
      <c r="A27" s="43" t="s">
        <v>35</v>
      </c>
      <c r="B27" s="46">
        <v>73358</v>
      </c>
      <c r="C27" s="14">
        <v>49397</v>
      </c>
    </row>
    <row r="28" spans="1:3" ht="12.75">
      <c r="A28" s="21" t="s">
        <v>105</v>
      </c>
      <c r="B28" s="49">
        <f>B8-B19</f>
        <v>1126015</v>
      </c>
      <c r="C28" s="49">
        <f>C8-C19</f>
        <v>1098118</v>
      </c>
    </row>
    <row r="29" spans="1:3" ht="15">
      <c r="A29" s="41" t="s">
        <v>106</v>
      </c>
      <c r="B29" s="50"/>
      <c r="C29" s="50"/>
    </row>
    <row r="30" spans="1:3" ht="12.75">
      <c r="A30" s="41" t="s">
        <v>36</v>
      </c>
      <c r="B30" s="47">
        <f>B32+B36+B33+B34+B37</f>
        <v>18837</v>
      </c>
      <c r="C30" s="47">
        <f>C32+C33+C36+C34+C35</f>
        <v>79417</v>
      </c>
    </row>
    <row r="31" spans="1:3" ht="15">
      <c r="A31" s="43" t="s">
        <v>26</v>
      </c>
      <c r="B31" s="50"/>
      <c r="C31" s="50"/>
    </row>
    <row r="32" spans="1:3" ht="12.75">
      <c r="A32" s="43" t="s">
        <v>37</v>
      </c>
      <c r="B32" s="44">
        <v>3650</v>
      </c>
      <c r="C32" s="14"/>
    </row>
    <row r="33" spans="1:3" ht="12.75" hidden="1">
      <c r="A33" s="43" t="s">
        <v>127</v>
      </c>
      <c r="B33" s="44"/>
      <c r="C33" s="14"/>
    </row>
    <row r="34" spans="1:3" ht="12.75">
      <c r="A34" s="43" t="s">
        <v>120</v>
      </c>
      <c r="B34" s="44"/>
      <c r="C34" s="14">
        <v>100</v>
      </c>
    </row>
    <row r="35" spans="1:3" ht="12.75" hidden="1">
      <c r="A35" s="43" t="s">
        <v>148</v>
      </c>
      <c r="B35" s="44"/>
      <c r="C35" s="14"/>
    </row>
    <row r="36" spans="1:3" ht="12.75">
      <c r="A36" s="43" t="s">
        <v>107</v>
      </c>
      <c r="B36" s="44">
        <v>15187</v>
      </c>
      <c r="C36" s="14">
        <v>79317</v>
      </c>
    </row>
    <row r="37" spans="1:3" ht="12.75" hidden="1">
      <c r="A37" s="43" t="s">
        <v>128</v>
      </c>
      <c r="B37" s="44"/>
      <c r="C37" s="14"/>
    </row>
    <row r="38" spans="1:3" ht="12.75">
      <c r="A38" s="41" t="s">
        <v>104</v>
      </c>
      <c r="B38" s="47">
        <f>B40+B41+B43+B44+B48+B42+B45+B46+B49+B47</f>
        <v>672784</v>
      </c>
      <c r="C38" s="47">
        <f>C40+C41+C42+C43+C44+C46+C48+C45</f>
        <v>90236</v>
      </c>
    </row>
    <row r="39" spans="1:3" ht="15">
      <c r="A39" s="43" t="s">
        <v>26</v>
      </c>
      <c r="B39" s="50"/>
      <c r="C39" s="50"/>
    </row>
    <row r="40" spans="1:3" ht="12.75">
      <c r="A40" s="43" t="s">
        <v>38</v>
      </c>
      <c r="B40" s="44">
        <v>30944</v>
      </c>
      <c r="C40" s="44">
        <v>25496</v>
      </c>
    </row>
    <row r="41" spans="1:3" ht="12.75" hidden="1">
      <c r="A41" s="43" t="s">
        <v>39</v>
      </c>
      <c r="B41" s="46"/>
      <c r="C41" s="44"/>
    </row>
    <row r="42" spans="1:3" ht="12.75" hidden="1">
      <c r="A42" s="48" t="s">
        <v>108</v>
      </c>
      <c r="B42" s="46"/>
      <c r="C42" s="45"/>
    </row>
    <row r="43" spans="1:3" ht="12.75">
      <c r="A43" s="43" t="s">
        <v>40</v>
      </c>
      <c r="B43" s="46"/>
      <c r="C43" s="14">
        <v>663</v>
      </c>
    </row>
    <row r="44" spans="1:3" ht="12.75">
      <c r="A44" s="43" t="s">
        <v>41</v>
      </c>
      <c r="B44" s="46"/>
      <c r="C44" s="44">
        <v>63999</v>
      </c>
    </row>
    <row r="45" spans="1:3" ht="12.75">
      <c r="A45" s="43" t="s">
        <v>140</v>
      </c>
      <c r="B45" s="59"/>
      <c r="C45" s="44">
        <v>78</v>
      </c>
    </row>
    <row r="46" spans="1:3" ht="12.75" hidden="1">
      <c r="A46" s="43" t="s">
        <v>129</v>
      </c>
      <c r="B46" s="59"/>
      <c r="C46" s="44"/>
    </row>
    <row r="47" spans="1:3" ht="12.75">
      <c r="A47" s="43" t="s">
        <v>123</v>
      </c>
      <c r="B47" s="59">
        <v>641840</v>
      </c>
      <c r="C47" s="44"/>
    </row>
    <row r="48" spans="1:3" ht="12.75" hidden="1">
      <c r="A48" s="43"/>
      <c r="B48" s="44"/>
      <c r="C48" s="44"/>
    </row>
    <row r="49" spans="1:3" ht="12.75">
      <c r="A49" s="43" t="s">
        <v>154</v>
      </c>
      <c r="B49" s="44"/>
      <c r="C49" s="44"/>
    </row>
    <row r="50" spans="1:3" ht="12.75">
      <c r="A50" s="21" t="s">
        <v>56</v>
      </c>
      <c r="B50" s="47">
        <f>B30-B38</f>
        <v>-653947</v>
      </c>
      <c r="C50" s="47">
        <f>C30-C38</f>
        <v>-10819</v>
      </c>
    </row>
    <row r="51" spans="1:3" ht="15">
      <c r="A51" s="21" t="s">
        <v>109</v>
      </c>
      <c r="B51" s="50"/>
      <c r="C51" s="50"/>
    </row>
    <row r="52" spans="1:3" ht="16.5" customHeight="1">
      <c r="A52" s="21" t="s">
        <v>36</v>
      </c>
      <c r="B52" s="47">
        <f>B54+B53</f>
        <v>193769</v>
      </c>
      <c r="C52" s="47">
        <f>C54+C53</f>
        <v>10720</v>
      </c>
    </row>
    <row r="53" spans="1:3" ht="16.5" customHeight="1">
      <c r="A53" s="20" t="s">
        <v>134</v>
      </c>
      <c r="B53" s="44"/>
      <c r="C53" s="44"/>
    </row>
    <row r="54" spans="1:3" ht="12.75">
      <c r="A54" s="20" t="s">
        <v>42</v>
      </c>
      <c r="B54" s="44">
        <v>193769</v>
      </c>
      <c r="C54" s="44">
        <v>10720</v>
      </c>
    </row>
    <row r="55" spans="1:3" ht="12.75">
      <c r="A55" s="41" t="s">
        <v>104</v>
      </c>
      <c r="B55" s="47">
        <f>B57+B59+B58</f>
        <v>123957</v>
      </c>
      <c r="C55" s="47">
        <f>C57+C59+C58</f>
        <v>710993</v>
      </c>
    </row>
    <row r="56" spans="1:3" ht="15">
      <c r="A56" s="43" t="s">
        <v>26</v>
      </c>
      <c r="B56" s="50"/>
      <c r="C56" s="50"/>
    </row>
    <row r="57" spans="1:3" ht="12.75">
      <c r="A57" s="43" t="s">
        <v>43</v>
      </c>
      <c r="B57" s="44">
        <v>20230</v>
      </c>
      <c r="C57" s="14">
        <v>20230</v>
      </c>
    </row>
    <row r="58" spans="1:3" ht="12.75">
      <c r="A58" s="43" t="s">
        <v>169</v>
      </c>
      <c r="B58" s="44">
        <v>1696</v>
      </c>
      <c r="C58" s="14">
        <v>8338</v>
      </c>
    </row>
    <row r="59" spans="1:3" ht="12.75">
      <c r="A59" s="43" t="s">
        <v>44</v>
      </c>
      <c r="B59" s="44">
        <v>102031</v>
      </c>
      <c r="C59" s="14">
        <v>682425</v>
      </c>
    </row>
    <row r="60" spans="1:3" ht="20.25" customHeight="1">
      <c r="A60" s="21" t="s">
        <v>110</v>
      </c>
      <c r="B60" s="19">
        <f>B52-B55</f>
        <v>69812</v>
      </c>
      <c r="C60" s="19">
        <f>C52-C55</f>
        <v>-700273</v>
      </c>
    </row>
    <row r="61" spans="1:3" ht="12.75">
      <c r="A61" s="21" t="s">
        <v>45</v>
      </c>
      <c r="B61" s="49">
        <f>B28+B50+B60</f>
        <v>541880</v>
      </c>
      <c r="C61" s="49">
        <f>C28+C50+C60</f>
        <v>387026</v>
      </c>
    </row>
    <row r="62" spans="1:3" ht="12.75">
      <c r="A62" s="21" t="s">
        <v>137</v>
      </c>
      <c r="B62" s="49">
        <v>-104354</v>
      </c>
      <c r="C62" s="49">
        <v>-40755</v>
      </c>
    </row>
    <row r="63" spans="1:3" ht="12.75">
      <c r="A63" s="20" t="s">
        <v>46</v>
      </c>
      <c r="B63" s="44">
        <v>2783303</v>
      </c>
      <c r="C63" s="14">
        <v>3331087</v>
      </c>
    </row>
    <row r="64" spans="1:3" ht="13.5" customHeight="1">
      <c r="A64" s="20" t="s">
        <v>47</v>
      </c>
      <c r="B64" s="54">
        <f>B63+B61+B62</f>
        <v>3220829</v>
      </c>
      <c r="C64" s="44">
        <f>C63+C61+C62</f>
        <v>3677358</v>
      </c>
    </row>
    <row r="65" ht="12.75">
      <c r="A65" s="6" t="s">
        <v>111</v>
      </c>
    </row>
    <row r="66" spans="1:3" ht="30" customHeight="1">
      <c r="A66" s="2" t="s">
        <v>76</v>
      </c>
      <c r="B66" s="88" t="s">
        <v>112</v>
      </c>
      <c r="C66" s="88"/>
    </row>
    <row r="67" spans="1:3" ht="14.25">
      <c r="A67" s="22" t="s">
        <v>150</v>
      </c>
      <c r="B67" s="87" t="s">
        <v>77</v>
      </c>
      <c r="C67" s="87"/>
    </row>
    <row r="68" spans="1:3" ht="14.25">
      <c r="A68" s="22" t="s">
        <v>78</v>
      </c>
      <c r="B68" s="87" t="s">
        <v>79</v>
      </c>
      <c r="C68" s="87"/>
    </row>
  </sheetData>
  <sheetProtection/>
  <mergeCells count="6">
    <mergeCell ref="A3:D3"/>
    <mergeCell ref="A4:D4"/>
    <mergeCell ref="B67:C67"/>
    <mergeCell ref="B68:C68"/>
    <mergeCell ref="B66:C66"/>
    <mergeCell ref="A2:D2"/>
  </mergeCells>
  <printOptions/>
  <pageMargins left="0.9055118110236221" right="0.11811023622047245" top="0" bottom="0.15748031496062992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32"/>
  <sheetViews>
    <sheetView zoomScalePageLayoutView="0" workbookViewId="0" topLeftCell="A17">
      <selection activeCell="B31" sqref="B31"/>
    </sheetView>
  </sheetViews>
  <sheetFormatPr defaultColWidth="9.140625" defaultRowHeight="12.75"/>
  <cols>
    <col min="1" max="1" width="28.57421875" style="0" customWidth="1"/>
    <col min="2" max="2" width="10.28125" style="0" customWidth="1"/>
    <col min="3" max="4" width="12.421875" style="0" customWidth="1"/>
    <col min="5" max="6" width="10.8515625" style="0" customWidth="1"/>
    <col min="7" max="7" width="16.140625" style="0" customWidth="1"/>
    <col min="8" max="8" width="11.140625" style="0" customWidth="1"/>
    <col min="9" max="9" width="12.421875" style="0" customWidth="1"/>
    <col min="10" max="10" width="11.421875" style="0" customWidth="1"/>
  </cols>
  <sheetData>
    <row r="3" spans="1:10" ht="12.75">
      <c r="A3" s="86" t="s">
        <v>98</v>
      </c>
      <c r="B3" s="86"/>
      <c r="C3" s="86"/>
      <c r="D3" s="86"/>
      <c r="E3" s="86"/>
      <c r="F3" s="86"/>
      <c r="G3" s="86"/>
      <c r="H3" s="86"/>
      <c r="I3" s="86"/>
      <c r="J3" s="86"/>
    </row>
    <row r="4" spans="1:10" ht="12.75">
      <c r="A4" s="85" t="s">
        <v>156</v>
      </c>
      <c r="B4" s="85"/>
      <c r="C4" s="85"/>
      <c r="D4" s="85"/>
      <c r="E4" s="85"/>
      <c r="F4" s="85"/>
      <c r="G4" s="85"/>
      <c r="H4" s="85"/>
      <c r="I4" s="85"/>
      <c r="J4" s="85"/>
    </row>
    <row r="5" spans="1:10" ht="12.75">
      <c r="A5" s="6"/>
      <c r="B5" s="1"/>
      <c r="C5" s="1"/>
      <c r="D5" s="1"/>
      <c r="E5" s="1"/>
      <c r="F5" s="1"/>
      <c r="G5" s="1"/>
      <c r="H5" s="1"/>
      <c r="I5" s="1"/>
      <c r="J5" s="1"/>
    </row>
    <row r="6" spans="2:10" ht="12.75">
      <c r="B6" s="24"/>
      <c r="C6" s="24"/>
      <c r="D6" s="24"/>
      <c r="E6" s="24"/>
      <c r="F6" s="24"/>
      <c r="G6" s="24"/>
      <c r="H6" s="24"/>
      <c r="I6" s="24"/>
      <c r="J6" s="8" t="s">
        <v>139</v>
      </c>
    </row>
    <row r="7" spans="1:11" ht="15">
      <c r="A7" s="90" t="s">
        <v>99</v>
      </c>
      <c r="B7" s="91" t="s">
        <v>48</v>
      </c>
      <c r="C7" s="91"/>
      <c r="D7" s="91"/>
      <c r="E7" s="91"/>
      <c r="F7" s="91"/>
      <c r="G7" s="91"/>
      <c r="H7" s="91"/>
      <c r="I7" s="52"/>
      <c r="J7" s="52"/>
      <c r="K7" s="4"/>
    </row>
    <row r="8" spans="1:11" ht="12.75">
      <c r="A8" s="90"/>
      <c r="B8" s="91" t="s">
        <v>18</v>
      </c>
      <c r="C8" s="90" t="s">
        <v>166</v>
      </c>
      <c r="D8" s="90" t="s">
        <v>135</v>
      </c>
      <c r="E8" s="90" t="s">
        <v>117</v>
      </c>
      <c r="F8" s="90" t="s">
        <v>167</v>
      </c>
      <c r="G8" s="52"/>
      <c r="H8" s="52"/>
      <c r="I8" s="52"/>
      <c r="J8" s="52"/>
      <c r="K8" s="92"/>
    </row>
    <row r="9" spans="1:11" ht="25.5">
      <c r="A9" s="90"/>
      <c r="B9" s="91"/>
      <c r="C9" s="90"/>
      <c r="D9" s="90"/>
      <c r="E9" s="90"/>
      <c r="F9" s="90"/>
      <c r="G9" s="52" t="s">
        <v>100</v>
      </c>
      <c r="H9" s="52"/>
      <c r="I9" s="52" t="s">
        <v>116</v>
      </c>
      <c r="J9" s="52" t="s">
        <v>49</v>
      </c>
      <c r="K9" s="92"/>
    </row>
    <row r="10" spans="1:11" ht="53.25" customHeight="1">
      <c r="A10" s="90"/>
      <c r="B10" s="91"/>
      <c r="C10" s="90"/>
      <c r="D10" s="90"/>
      <c r="E10" s="90"/>
      <c r="F10" s="90"/>
      <c r="G10" s="51"/>
      <c r="H10" s="52" t="s">
        <v>50</v>
      </c>
      <c r="I10" s="51"/>
      <c r="J10" s="51"/>
      <c r="K10" s="4"/>
    </row>
    <row r="11" spans="1:11" ht="15">
      <c r="A11" s="64" t="s">
        <v>163</v>
      </c>
      <c r="B11" s="65">
        <v>1362600</v>
      </c>
      <c r="C11" s="76">
        <v>-11265</v>
      </c>
      <c r="D11" s="76">
        <v>259</v>
      </c>
      <c r="E11" s="65">
        <v>3183928</v>
      </c>
      <c r="F11" s="65">
        <v>-1795</v>
      </c>
      <c r="G11" s="65">
        <v>16033403</v>
      </c>
      <c r="H11" s="65">
        <f>B11+E11+G11+C11+D11+F11</f>
        <v>20567130</v>
      </c>
      <c r="I11" s="65">
        <v>249606</v>
      </c>
      <c r="J11" s="65">
        <f>H11+I11</f>
        <v>20816736</v>
      </c>
      <c r="K11" s="4"/>
    </row>
    <row r="12" spans="1:11" ht="15">
      <c r="A12" s="66" t="s">
        <v>57</v>
      </c>
      <c r="B12" s="67" t="s">
        <v>60</v>
      </c>
      <c r="C12" s="77"/>
      <c r="D12" s="77"/>
      <c r="E12" s="77"/>
      <c r="F12" s="77">
        <v>-5221</v>
      </c>
      <c r="G12" s="68">
        <v>798897</v>
      </c>
      <c r="H12" s="68">
        <f>G12+F12</f>
        <v>793676</v>
      </c>
      <c r="I12" s="68">
        <v>39842</v>
      </c>
      <c r="J12" s="68">
        <f>H12+I12</f>
        <v>833518</v>
      </c>
      <c r="K12" s="4"/>
    </row>
    <row r="13" spans="1:11" ht="26.25">
      <c r="A13" s="73" t="s">
        <v>52</v>
      </c>
      <c r="B13" s="67" t="s">
        <v>60</v>
      </c>
      <c r="C13" s="77"/>
      <c r="D13" s="77"/>
      <c r="E13" s="68">
        <v>-271363</v>
      </c>
      <c r="F13" s="68"/>
      <c r="G13" s="68">
        <v>271363</v>
      </c>
      <c r="H13" s="67" t="s">
        <v>60</v>
      </c>
      <c r="I13" s="77"/>
      <c r="J13" s="77"/>
      <c r="K13" s="4"/>
    </row>
    <row r="14" spans="1:11" ht="26.25">
      <c r="A14" s="73" t="s">
        <v>151</v>
      </c>
      <c r="B14" s="67"/>
      <c r="C14" s="77"/>
      <c r="D14" s="77"/>
      <c r="E14" s="68"/>
      <c r="F14" s="68"/>
      <c r="G14" s="68"/>
      <c r="H14" s="67">
        <f>SUM(B14:G14)</f>
        <v>0</v>
      </c>
      <c r="I14" s="77"/>
      <c r="J14" s="77">
        <f>H14</f>
        <v>0</v>
      </c>
      <c r="K14" s="4"/>
    </row>
    <row r="15" spans="1:11" ht="15">
      <c r="A15" s="66" t="s">
        <v>51</v>
      </c>
      <c r="B15" s="67" t="s">
        <v>60</v>
      </c>
      <c r="C15" s="77"/>
      <c r="D15" s="77"/>
      <c r="E15" s="77"/>
      <c r="F15" s="77"/>
      <c r="G15" s="69"/>
      <c r="H15" s="69">
        <f>G15</f>
        <v>0</v>
      </c>
      <c r="I15" s="69">
        <v>-70000</v>
      </c>
      <c r="J15" s="69">
        <f>H15+I15</f>
        <v>-70000</v>
      </c>
      <c r="K15" s="4"/>
    </row>
    <row r="16" spans="1:11" ht="15" customHeight="1" hidden="1">
      <c r="A16" s="73" t="s">
        <v>122</v>
      </c>
      <c r="B16" s="67"/>
      <c r="C16" s="69"/>
      <c r="D16" s="69"/>
      <c r="E16" s="77"/>
      <c r="F16" s="77"/>
      <c r="G16" s="69"/>
      <c r="H16" s="69">
        <f>C16</f>
        <v>0</v>
      </c>
      <c r="I16" s="69"/>
      <c r="J16" s="69">
        <f>H16</f>
        <v>0</v>
      </c>
      <c r="K16" s="4"/>
    </row>
    <row r="17" spans="1:11" ht="15">
      <c r="A17" s="64" t="s">
        <v>164</v>
      </c>
      <c r="B17" s="76" t="s">
        <v>118</v>
      </c>
      <c r="C17" s="78">
        <f>C11+C14</f>
        <v>-11265</v>
      </c>
      <c r="D17" s="78">
        <f>SUM(D12:D16)+D11</f>
        <v>259</v>
      </c>
      <c r="E17" s="65">
        <f>E11+E13</f>
        <v>2912565</v>
      </c>
      <c r="F17" s="65">
        <f>F11+F13+F12</f>
        <v>-7016</v>
      </c>
      <c r="G17" s="65">
        <f>G11+G12+G13+G15+G16</f>
        <v>17103663</v>
      </c>
      <c r="H17" s="65">
        <f>H11+H12+H15+H16+H14</f>
        <v>21360806</v>
      </c>
      <c r="I17" s="65">
        <f>I11+I12+I15</f>
        <v>219448</v>
      </c>
      <c r="J17" s="65">
        <f>J11+J12+J15+J16+J14</f>
        <v>21580254</v>
      </c>
      <c r="K17" s="4"/>
    </row>
    <row r="18" spans="1:11" ht="15">
      <c r="A18" s="53"/>
      <c r="B18" s="1"/>
      <c r="C18" s="1"/>
      <c r="D18" s="1"/>
      <c r="E18" s="1"/>
      <c r="F18" s="1"/>
      <c r="G18" s="1"/>
      <c r="H18" s="1"/>
      <c r="I18" s="1"/>
      <c r="J18" s="1"/>
      <c r="K18" s="4"/>
    </row>
    <row r="19" spans="1:11" ht="15">
      <c r="A19" s="64" t="s">
        <v>149</v>
      </c>
      <c r="B19" s="65">
        <v>1362600</v>
      </c>
      <c r="C19" s="65">
        <v>-11268</v>
      </c>
      <c r="D19" s="65">
        <v>252</v>
      </c>
      <c r="E19" s="65">
        <v>4191758</v>
      </c>
      <c r="F19" s="65"/>
      <c r="G19" s="65">
        <v>16618596</v>
      </c>
      <c r="H19" s="65">
        <f>B19+E19+G19+C19+D19</f>
        <v>22161938</v>
      </c>
      <c r="I19" s="65">
        <v>284681</v>
      </c>
      <c r="J19" s="65">
        <f>H19+I19</f>
        <v>22446619</v>
      </c>
      <c r="K19" s="4"/>
    </row>
    <row r="20" spans="1:11" ht="15">
      <c r="A20" s="66" t="s">
        <v>57</v>
      </c>
      <c r="B20" s="67" t="s">
        <v>60</v>
      </c>
      <c r="C20" s="69"/>
      <c r="D20" s="69"/>
      <c r="E20" s="68"/>
      <c r="F20" s="68"/>
      <c r="G20" s="68">
        <v>336548</v>
      </c>
      <c r="H20" s="68">
        <f>G20</f>
        <v>336548</v>
      </c>
      <c r="I20" s="68">
        <v>1020</v>
      </c>
      <c r="J20" s="68">
        <f>H20+I20</f>
        <v>337568</v>
      </c>
      <c r="K20" s="4"/>
    </row>
    <row r="21" spans="1:11" ht="26.25">
      <c r="A21" s="73" t="s">
        <v>52</v>
      </c>
      <c r="B21" s="67" t="s">
        <v>60</v>
      </c>
      <c r="C21" s="69"/>
      <c r="D21" s="69"/>
      <c r="E21" s="68">
        <v>-301851</v>
      </c>
      <c r="F21" s="68"/>
      <c r="G21" s="68">
        <v>301851</v>
      </c>
      <c r="H21" s="68">
        <f>E21+G21</f>
        <v>0</v>
      </c>
      <c r="I21" s="69"/>
      <c r="J21" s="69"/>
      <c r="K21" s="4"/>
    </row>
    <row r="22" spans="1:11" ht="15">
      <c r="A22" s="66" t="s">
        <v>51</v>
      </c>
      <c r="B22" s="67" t="s">
        <v>60</v>
      </c>
      <c r="C22" s="69"/>
      <c r="D22" s="69"/>
      <c r="E22" s="69"/>
      <c r="F22" s="69"/>
      <c r="G22" s="69">
        <v>-717277</v>
      </c>
      <c r="H22" s="68">
        <f>G22</f>
        <v>-717277</v>
      </c>
      <c r="I22" s="68">
        <v>-80000</v>
      </c>
      <c r="J22" s="68">
        <f>H22+I22</f>
        <v>-797277</v>
      </c>
      <c r="K22" s="4"/>
    </row>
    <row r="23" spans="1:11" ht="15">
      <c r="A23" s="73" t="s">
        <v>138</v>
      </c>
      <c r="B23" s="67"/>
      <c r="C23" s="69"/>
      <c r="D23" s="69"/>
      <c r="E23" s="69"/>
      <c r="F23" s="69"/>
      <c r="G23" s="69"/>
      <c r="H23" s="69"/>
      <c r="I23" s="68"/>
      <c r="J23" s="68"/>
      <c r="K23" s="4"/>
    </row>
    <row r="24" spans="1:11" ht="15">
      <c r="A24" s="64" t="s">
        <v>165</v>
      </c>
      <c r="B24" s="65">
        <v>1362600</v>
      </c>
      <c r="C24" s="65">
        <f>SUM(C19:C22)+C23</f>
        <v>-11268</v>
      </c>
      <c r="D24" s="65">
        <f>SUM(D19:D22)+D23</f>
        <v>252</v>
      </c>
      <c r="E24" s="65">
        <f>SUM(E19:E22)</f>
        <v>3889907</v>
      </c>
      <c r="F24" s="65"/>
      <c r="G24" s="65">
        <f>G19+G20+G21+G22</f>
        <v>16539718</v>
      </c>
      <c r="H24" s="65">
        <f>H19+H20+H22+H23</f>
        <v>21781209</v>
      </c>
      <c r="I24" s="65">
        <f>I19+I20+I22+I23</f>
        <v>205701</v>
      </c>
      <c r="J24" s="65">
        <f>J19+J20+J22+J23</f>
        <v>21986910</v>
      </c>
      <c r="K24" s="4"/>
    </row>
    <row r="25" spans="1:10" ht="12.75">
      <c r="A25" s="77"/>
      <c r="B25" s="77"/>
      <c r="C25" s="77"/>
      <c r="D25" s="77"/>
      <c r="E25" s="77"/>
      <c r="F25" s="77"/>
      <c r="G25" s="77"/>
      <c r="H25" s="77"/>
      <c r="I25" s="77"/>
      <c r="J25" s="77"/>
    </row>
    <row r="27" spans="1:6" ht="24.75" customHeight="1">
      <c r="A27" s="89" t="s">
        <v>111</v>
      </c>
      <c r="B27" s="89"/>
      <c r="C27" s="84"/>
      <c r="D27" s="84"/>
      <c r="E27" s="7"/>
      <c r="F27" s="7"/>
    </row>
    <row r="28" spans="1:6" ht="24.75" customHeight="1">
      <c r="A28" s="84"/>
      <c r="B28" s="84"/>
      <c r="C28" s="84"/>
      <c r="D28" s="84"/>
      <c r="E28" s="7"/>
      <c r="F28" s="7"/>
    </row>
    <row r="29" spans="1:6" ht="12.75">
      <c r="A29" s="6"/>
      <c r="B29" s="7"/>
      <c r="C29" s="7"/>
      <c r="D29" s="7"/>
      <c r="E29" s="7"/>
      <c r="F29" s="7"/>
    </row>
    <row r="30" spans="1:6" ht="12.75">
      <c r="A30" s="5" t="s">
        <v>112</v>
      </c>
      <c r="B30" s="5"/>
      <c r="C30" s="5"/>
      <c r="D30" s="5"/>
      <c r="E30" s="7" t="s">
        <v>20</v>
      </c>
      <c r="F30" s="7"/>
    </row>
    <row r="31" spans="1:6" ht="12.75">
      <c r="A31" s="6" t="s">
        <v>150</v>
      </c>
      <c r="B31" s="6"/>
      <c r="C31" s="6"/>
      <c r="D31" s="6"/>
      <c r="E31" s="85" t="s">
        <v>77</v>
      </c>
      <c r="F31" s="85"/>
    </row>
    <row r="32" spans="1:6" ht="12.75">
      <c r="A32" s="6" t="s">
        <v>78</v>
      </c>
      <c r="B32" s="7"/>
      <c r="C32" s="7"/>
      <c r="D32" s="7"/>
      <c r="E32" s="85" t="s">
        <v>79</v>
      </c>
      <c r="F32" s="85"/>
    </row>
  </sheetData>
  <sheetProtection/>
  <mergeCells count="13">
    <mergeCell ref="K8:K9"/>
    <mergeCell ref="A3:J3"/>
    <mergeCell ref="A4:J4"/>
    <mergeCell ref="B8:B10"/>
    <mergeCell ref="E31:F31"/>
    <mergeCell ref="E32:F32"/>
    <mergeCell ref="A27:B27"/>
    <mergeCell ref="A7:A10"/>
    <mergeCell ref="B7:H7"/>
    <mergeCell ref="E8:E10"/>
    <mergeCell ref="F8:F10"/>
    <mergeCell ref="C8:C10"/>
    <mergeCell ref="D8:D10"/>
  </mergeCells>
  <printOptions/>
  <pageMargins left="0.7086614173228347" right="0.31496062992125984" top="0.15748031496062992" bottom="0.15748031496062992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Buh-3</dc:creator>
  <cp:keywords/>
  <dc:description/>
  <cp:lastModifiedBy>User</cp:lastModifiedBy>
  <cp:lastPrinted>2018-05-14T04:32:38Z</cp:lastPrinted>
  <dcterms:created xsi:type="dcterms:W3CDTF">2010-03-19T06:25:32Z</dcterms:created>
  <dcterms:modified xsi:type="dcterms:W3CDTF">2018-05-14T05:27:12Z</dcterms:modified>
  <cp:category/>
  <cp:version/>
  <cp:contentType/>
  <cp:contentStatus/>
</cp:coreProperties>
</file>