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ГО\!Отчеты_ДК\Карта_ликвидности\02052018\"/>
    </mc:Choice>
  </mc:AlternateContent>
  <bookViews>
    <workbookView xWindow="0" yWindow="0" windowWidth="28800" windowHeight="11985" activeTab="3"/>
  </bookViews>
  <sheets>
    <sheet name="Ф1" sheetId="2" r:id="rId1"/>
    <sheet name="Ф2" sheetId="3" r:id="rId2"/>
    <sheet name="Ф3" sheetId="4" r:id="rId3"/>
    <sheet name="Ф4" sheetId="5" r:id="rId4"/>
  </sheets>
  <definedNames>
    <definedName name="CashFlows" localSheetId="2">Ф3!$A$8</definedName>
  </definedNames>
  <calcPr calcId="152511"/>
</workbook>
</file>

<file path=xl/calcChain.xml><?xml version="1.0" encoding="utf-8"?>
<calcChain xmlns="http://schemas.openxmlformats.org/spreadsheetml/2006/main">
  <c r="N48" i="5" l="1"/>
  <c r="L48" i="5"/>
  <c r="J48" i="5"/>
  <c r="H48" i="5"/>
  <c r="P48" i="5" s="1"/>
  <c r="F48" i="5"/>
  <c r="D48" i="5"/>
  <c r="B48" i="5"/>
  <c r="P47" i="5"/>
  <c r="P46" i="5"/>
  <c r="P45" i="5"/>
  <c r="L42" i="5"/>
  <c r="L43" i="5" s="1"/>
  <c r="L49" i="5" s="1"/>
  <c r="J42" i="5"/>
  <c r="J43" i="5" s="1"/>
  <c r="J49" i="5" s="1"/>
  <c r="H42" i="5"/>
  <c r="H43" i="5" s="1"/>
  <c r="H49" i="5" s="1"/>
  <c r="F42" i="5"/>
  <c r="F43" i="5" s="1"/>
  <c r="F49" i="5" s="1"/>
  <c r="D42" i="5"/>
  <c r="D43" i="5" s="1"/>
  <c r="D49" i="5" s="1"/>
  <c r="B42" i="5"/>
  <c r="B43" i="5" s="1"/>
  <c r="N41" i="5"/>
  <c r="P41" i="5" s="1"/>
  <c r="P40" i="5"/>
  <c r="P38" i="5"/>
  <c r="P36" i="5"/>
  <c r="P35" i="5"/>
  <c r="P42" i="5" s="1"/>
  <c r="P32" i="5"/>
  <c r="A27" i="5"/>
  <c r="N22" i="5"/>
  <c r="L22" i="5"/>
  <c r="L23" i="5" s="1"/>
  <c r="J22" i="5"/>
  <c r="H22" i="5"/>
  <c r="F22" i="5"/>
  <c r="P22" i="5" s="1"/>
  <c r="D22" i="5"/>
  <c r="D23" i="5" s="1"/>
  <c r="B22" i="5"/>
  <c r="P20" i="5"/>
  <c r="P19" i="5"/>
  <c r="N16" i="5"/>
  <c r="N17" i="5" s="1"/>
  <c r="L16" i="5"/>
  <c r="L17" i="5" s="1"/>
  <c r="J16" i="5"/>
  <c r="J17" i="5" s="1"/>
  <c r="H16" i="5"/>
  <c r="H17" i="5" s="1"/>
  <c r="F16" i="5"/>
  <c r="F17" i="5" s="1"/>
  <c r="D16" i="5"/>
  <c r="D17" i="5" s="1"/>
  <c r="B16" i="5"/>
  <c r="P16" i="5" s="1"/>
  <c r="P15" i="5"/>
  <c r="P13" i="5"/>
  <c r="P11" i="5"/>
  <c r="P10" i="5"/>
  <c r="P7" i="5"/>
  <c r="N23" i="5" l="1"/>
  <c r="B49" i="5"/>
  <c r="H23" i="5"/>
  <c r="B23" i="5"/>
  <c r="P23" i="5" s="1"/>
  <c r="J23" i="5"/>
  <c r="B17" i="5"/>
  <c r="P17" i="5" s="1"/>
  <c r="F23" i="5"/>
  <c r="N42" i="5"/>
  <c r="N43" i="5" s="1"/>
  <c r="N49" i="5" s="1"/>
  <c r="P43" i="5" l="1"/>
  <c r="P49" i="5"/>
  <c r="D47" i="4" l="1"/>
  <c r="B47" i="4"/>
  <c r="D38" i="4"/>
  <c r="B38" i="4"/>
  <c r="B27" i="4"/>
  <c r="B29" i="4" s="1"/>
  <c r="B49" i="4" s="1"/>
  <c r="B52" i="4" s="1"/>
  <c r="D18" i="4"/>
  <c r="D27" i="4" s="1"/>
  <c r="D29" i="4" s="1"/>
  <c r="D49" i="4" s="1"/>
  <c r="D52" i="4" s="1"/>
  <c r="B18" i="4"/>
  <c r="E34" i="3" l="1"/>
  <c r="C34" i="3"/>
  <c r="E13" i="3"/>
  <c r="C13" i="3"/>
  <c r="E10" i="3"/>
  <c r="E18" i="3" s="1"/>
  <c r="E22" i="3" s="1"/>
  <c r="E24" i="3" s="1"/>
  <c r="C10" i="3"/>
  <c r="C18" i="3" s="1"/>
  <c r="C22" i="3" s="1"/>
  <c r="C24" i="3" s="1"/>
  <c r="C36" i="3" l="1"/>
  <c r="E36" i="3"/>
  <c r="E41" i="2" l="1"/>
  <c r="C41" i="2"/>
  <c r="E31" i="2"/>
  <c r="E42" i="2" s="1"/>
  <c r="C31" i="2"/>
  <c r="C42" i="2" s="1"/>
  <c r="E19" i="2"/>
  <c r="C19" i="2"/>
  <c r="C43" i="2" l="1"/>
  <c r="E43" i="2"/>
</calcChain>
</file>

<file path=xl/sharedStrings.xml><?xml version="1.0" encoding="utf-8"?>
<sst xmlns="http://schemas.openxmlformats.org/spreadsheetml/2006/main" count="206" uniqueCount="152">
  <si>
    <t>Выкупленные простые акции</t>
  </si>
  <si>
    <t>ИТОГО АКТИВЫ</t>
  </si>
  <si>
    <t>СОБСТВЕННЫЙ КАПИТАЛ:</t>
  </si>
  <si>
    <t>ВСЕГО ОБЯЗАТЕЛЬСТВА</t>
  </si>
  <si>
    <t>ВСЕГО ОБЯЗАТЕЛЬСТВ И СОБСТВЕННОГО КАПИТАЛА:</t>
  </si>
  <si>
    <t>ОБЯЗАТЕЛЬСТВА И СОБСТВЕННЫЙ КАПИТАЛ:</t>
  </si>
  <si>
    <t>ОБЯЗАТЕЛЬСТВА:</t>
  </si>
  <si>
    <t>АКТИВЫ:</t>
  </si>
  <si>
    <t>(в тысячах тенге)</t>
  </si>
  <si>
    <t>ВСЕГО СОБСТВЕННЫЙ КАПИТАЛ:</t>
  </si>
  <si>
    <t>Прочие активы</t>
  </si>
  <si>
    <t xml:space="preserve">Денежные средства и их эквиваленты  </t>
  </si>
  <si>
    <t xml:space="preserve">Финансовые активы, имеющиеся в наличии для продажи </t>
  </si>
  <si>
    <t xml:space="preserve">Акционерный капитал </t>
  </si>
  <si>
    <t xml:space="preserve">Дополнительно оплаченный капитал </t>
  </si>
  <si>
    <t xml:space="preserve">Счета и депозиты банков и прочих финансовых учреждений </t>
  </si>
  <si>
    <t>Текущие счета и депозиты клиентов</t>
  </si>
  <si>
    <t>Кредиторская задолженность по сделкам «РЕПО»</t>
  </si>
  <si>
    <t xml:space="preserve">Прочие обязательства </t>
  </si>
  <si>
    <t>Кредиты, выданные клиентам</t>
  </si>
  <si>
    <t>Кредиты и авансы, выданные банкам и прочим финансовым институтам</t>
  </si>
  <si>
    <t>(не аудированная)</t>
  </si>
  <si>
    <t>БУХГАЛТЕРСКИЙ БАЛАНС АО "БАНК АСТАНЫ"</t>
  </si>
  <si>
    <t>Нераспределенная прибыль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</si>
  <si>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</si>
  <si>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Отложенное налоговое обязательство</t>
  </si>
  <si>
    <t>Резерв на покрытие общих банковских рисков</t>
  </si>
  <si>
    <t xml:space="preserve">Резерв по переоценке финансовых активов, имеющихся в наличии для продажи </t>
  </si>
  <si>
    <t>Резерв по переоценке земли и зданий</t>
  </si>
  <si>
    <t>Отложенный налоговый актив</t>
  </si>
  <si>
    <t>Основные средства и нематериальные активы, за вычетом накопленной амортизации</t>
  </si>
  <si>
    <t xml:space="preserve"> -  Кредиты, выданные корпоративным клиентам</t>
  </si>
  <si>
    <t xml:space="preserve"> -  Кредиты, выданные малым и средним предприятиям</t>
  </si>
  <si>
    <t xml:space="preserve"> -  Кредиты, выданные розничным клиентам</t>
  </si>
  <si>
    <t xml:space="preserve"> -  Текущие счета и депозиты корпоративных клиентов</t>
  </si>
  <si>
    <t xml:space="preserve"> -  Текущие счета и депозиты розничных клиентов</t>
  </si>
  <si>
    <t>Председатель Правления</t>
  </si>
  <si>
    <t>Майлибаев И.Е.</t>
  </si>
  <si>
    <t xml:space="preserve">На 1  января            2018 года </t>
  </si>
  <si>
    <t>(аудированная)</t>
  </si>
  <si>
    <t>ОТЧЕТ О ПРИБЫЛЯХ И УБЫТКАХ АО "БАНК АСТАНЫ"</t>
  </si>
  <si>
    <t xml:space="preserve">             _________________________________________________________________________________________________________</t>
  </si>
  <si>
    <t xml:space="preserve">Процентные доходы  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</si>
  <si>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</si>
  <si>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</si>
  <si>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</si>
  <si>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</si>
  <si>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</si>
  <si>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Чистый доход/расход (нетто) по операциям с иностранной валютой</t>
  </si>
  <si>
    <t>Чистый доход/расход (нетто) от операций с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</si>
  <si>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Чистый доход/расход (нетто) по операциям с финансовыми активами, имеющимися в наличии для продажи</t>
  </si>
  <si>
    <t>Прочие операционные доходы/расходы (нетто)</t>
  </si>
  <si>
    <t>ОПЕРАЦИОННЫЕ ДОХОДЫ</t>
  </si>
  <si>
    <t xml:space="preserve">Убытки от обесценения </t>
  </si>
  <si>
    <t xml:space="preserve">Затраты на персонал </t>
  </si>
  <si>
    <t>Прочие общие административные расходы</t>
  </si>
  <si>
    <t>ПРИБЫЛЬ ДО НАЛОГООБЛОЖЕНИЯ</t>
  </si>
  <si>
    <t xml:space="preserve">Расход по подоходному налогу  </t>
  </si>
  <si>
    <t>ПРИБЫЛЬ ЗА ПЕРИОД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</si>
  <si>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</si>
  <si>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</si>
  <si>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</si>
  <si>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</si>
  <si>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Статьи, которые не могут быть впоследствии реклассифицированы в состав прибыли или убытка:</t>
  </si>
  <si>
    <t>Резерв по переоценке земли и зданий:</t>
  </si>
  <si>
    <t>Эффект от перехода на МСФО 9</t>
  </si>
  <si>
    <t>ПРОЧИЙ СОВОКУПНЫЙ ДОХОД ЗА ПЕРИОД, ЗА ВЫЧЕТОМ ПОДОХОДНОГО НАЛОГА</t>
  </si>
  <si>
    <t>ИТОГО СОВОКУПНОГО ДОХОДА ЗА ПЕРИОД</t>
  </si>
  <si>
    <t>АО "Банк  Астаны"</t>
  </si>
  <si>
    <t>2018 года</t>
  </si>
  <si>
    <t>2017 года</t>
  </si>
  <si>
    <t>тыс. тенге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</si>
  <si>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</si>
  <si>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</si>
  <si>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</si>
  <si>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</si>
  <si>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</si>
  <si>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Чистые поступления от операций с иностранной валютой</t>
  </si>
  <si>
    <t>Чистые поступления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</si>
  <si>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поступления/(выплаты) </t>
  </si>
  <si>
    <t>Выплаты персоналу</t>
  </si>
  <si>
    <t>Прочие общие административные платежи</t>
  </si>
  <si>
    <t>(Увеличение)/уменьшение операционных активов</t>
  </si>
  <si>
    <t>Увеличение/(уменьшение) операционных обязательств</t>
  </si>
  <si>
    <t>Счета и депозиты банков и прочих финансовых учреждений</t>
  </si>
  <si>
    <t>Кредиторская задолженность по сделкам «репо»</t>
  </si>
  <si>
    <t>Прочие обязательства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</si>
  <si>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</si>
  <si>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</si>
  <si>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</si>
  <si>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</si>
  <si>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</si>
  <si>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Выбытие и погашения финансовых активов, имеющихся в наличии для продажи</t>
  </si>
  <si>
    <t xml:space="preserve">Приобретения основных средств и нематериальных активов </t>
  </si>
  <si>
    <t>Капитальные затраты</t>
  </si>
  <si>
    <t>Выбытие основных средств и нематериальных активов</t>
  </si>
  <si>
    <t>Переоценка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</si>
  <si>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</si>
  <si>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</si>
  <si>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Поступление от выпуска акций</t>
  </si>
  <si>
    <t>Поступления от размещения выкупленных акций</t>
  </si>
  <si>
    <t>Поступления от выпуска долговых ценных бумаг</t>
  </si>
  <si>
    <t>Выкуп долговых ценных бумаг выпущенных</t>
  </si>
  <si>
    <t>Выкуп субординированных облигаций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</si>
  <si>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</si>
  <si>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</si>
  <si>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</si>
  <si>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</si>
  <si>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</si>
  <si>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ПРЕДСЕДАТЕЛЬ ПРАВЛЕНИЯ</t>
  </si>
  <si>
    <t>МАЙЛИБАЕВ И.Е.</t>
  </si>
  <si>
    <t xml:space="preserve"> АО "Банк Астаны"</t>
  </si>
  <si>
    <t>(в тысячах казахстанских тенге)</t>
  </si>
  <si>
    <t>Акционерный капитал</t>
  </si>
  <si>
    <t>Собственные акции, выкупленные у акционеров</t>
  </si>
  <si>
    <t>Дополнительно оплаченный капитал</t>
  </si>
  <si>
    <t>Резерв по переоценке финансовых активов, имеющихся в наличии для продажи</t>
  </si>
  <si>
    <t>Всего</t>
  </si>
  <si>
    <t>Остаток по состоянию на 01 января 2017 года</t>
  </si>
  <si>
    <t>Всего совокупного дохода</t>
  </si>
  <si>
    <t>Прибыль за год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</si>
  <si>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</si>
  <si>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</si>
  <si>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Перенос резерва по переоценке земли и зданий</t>
  </si>
  <si>
    <t>Всего прочего совокупного дохода</t>
  </si>
  <si>
    <t>Всего совокупного дохода за год</t>
  </si>
  <si>
    <t>Операции с собственниками, отраженные непосредственно в составе собственного капитала</t>
  </si>
  <si>
    <t>Акции выпущенные</t>
  </si>
  <si>
    <t>Всего операций с собственниками</t>
  </si>
  <si>
    <t>(НЕ АУДИРОВАНО)</t>
  </si>
  <si>
    <t>Остаток по состоянию на 01 января 2018 года</t>
  </si>
  <si>
    <t>Чистое изменение справедливой стоимости финансовых активов, имеющиеся в наличии для продажи</t>
  </si>
  <si>
    <t>Переоценка земли и зданий</t>
  </si>
  <si>
    <t>Всего совокупный доход за год</t>
  </si>
  <si>
    <t>Операции с собственниками, отраженные непосредственно в составе капитала</t>
  </si>
  <si>
    <t xml:space="preserve">На 1  июля              2018 года </t>
  </si>
  <si>
    <t>Главный Бухгалтер</t>
  </si>
  <si>
    <t>Курманбаева Ш.К.</t>
  </si>
  <si>
    <t>исп. Туктибаев Н.Е.</t>
  </si>
  <si>
    <t>2596060 вн.12157</t>
  </si>
  <si>
    <t xml:space="preserve">На 1 июля                2018 года </t>
  </si>
  <si>
    <t xml:space="preserve">На 1 июля                2017 года </t>
  </si>
  <si>
    <t>Отчет о движении денежных средств  на 01 июля 2018 г.</t>
  </si>
  <si>
    <t xml:space="preserve">на 01 июля </t>
  </si>
  <si>
    <t>на 01 июля</t>
  </si>
  <si>
    <t xml:space="preserve"> ГЛАВНЫЙ БУХГАЛТЕР</t>
  </si>
  <si>
    <t>КУРМАНБАЕВА Ш.К.</t>
  </si>
  <si>
    <t xml:space="preserve"> ОТЧЕТ ОБ ИЗМЕНЕНИЯХ В СОБСТВЕННОМ КАПИТАЛЕ  НА 01 июля 2017 ГОДА</t>
  </si>
  <si>
    <t>Остаток по состоянию на 30 июня 2017 года</t>
  </si>
  <si>
    <t xml:space="preserve"> ОТЧЕТ ОБ ИЗМЕНЕНИЯХ В СОБСТВЕННОМ КАПИТАЛЕ  НА 01 июля 2018 ГОДА</t>
  </si>
  <si>
    <t>Остаток по состоянию на 30 июня 2018 года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</si>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</sst>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(* #,##0.00_);_(* \(#,##0.00\);_(* &quot;-&quot;??_);_(@_)"/>
    <numFmt numFmtId="166" formatCode="_ * #,##0.00_ ;_ * \-#,##0.00_ ;_ * &quot;-&quot;??_ ;_ @_ "/>
    <numFmt numFmtId="167" formatCode="#,##0_р_.;\(#,##0\)"/>
    <numFmt numFmtId="168" formatCode="_(* #,##0_);_(* \(#,##0\);_(* &quot;-&quot;??_);_(@_)"/>
    <numFmt numFmtId="169" formatCode="_-* #,##0.00_-;\-* #,##0.00_-;_-* &quot;-&quot;??_-;_-@_-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1"/>
      <color indexed="18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sz val="11"/>
      <color theme="9" tint="-0.249977111117893"/>
      <name val="Times New Roman Cyr"/>
      <family val="1"/>
      <charset val="204"/>
    </font>
    <font>
      <b/>
      <sz val="11"/>
      <color indexed="18"/>
      <name val="Times New Roman Cyr"/>
      <charset val="204"/>
    </font>
    <font>
      <sz val="11"/>
      <color indexed="16"/>
      <name val="Times New Roman Cyr"/>
      <family val="1"/>
      <charset val="204"/>
    </font>
    <font>
      <sz val="11"/>
      <color rgb="FF000080"/>
      <name val="Times New Roman Cyr"/>
      <family val="1"/>
      <charset val="204"/>
    </font>
    <font>
      <sz val="11"/>
      <color theme="0"/>
      <name val="Times New Roman Cyr"/>
      <family val="1"/>
      <charset val="204"/>
    </font>
    <font>
      <sz val="11"/>
      <name val="Calibri"/>
      <family val="2"/>
      <charset val="204"/>
    </font>
    <font>
      <sz val="11"/>
      <color theme="4" tint="-0.249977111117893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2"/>
      <color rgb="FF000080"/>
      <name val="Times New Roman"/>
      <family val="1"/>
      <charset val="204"/>
    </font>
    <font>
      <sz val="12"/>
      <name val="Calibri"/>
      <family val="2"/>
      <charset val="204"/>
    </font>
    <font>
      <sz val="10"/>
      <color indexed="18"/>
      <name val="Times New Roman Cyr"/>
      <charset val="204"/>
    </font>
    <font>
      <b/>
      <sz val="11"/>
      <color indexed="18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rgb="FFFF0000"/>
      <name val="Times New Roman Cyr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8">
    <xf numFmtId="0" fontId="0" fillId="0" borderId="0"/>
    <xf numFmtId="165" fontId="9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/>
    <xf numFmtId="0" fontId="6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9" fillId="0" borderId="0"/>
    <xf numFmtId="0" fontId="1" fillId="0" borderId="0"/>
    <xf numFmtId="0" fontId="11" fillId="0" borderId="0"/>
    <xf numFmtId="169" fontId="8" fillId="0" borderId="0" applyFont="0" applyFill="0" applyBorder="0" applyAlignment="0" applyProtection="0"/>
  </cellStyleXfs>
  <cellXfs count="198">
    <xf numFmtId="0" fontId="0" fillId="0" borderId="0" xfId="0"/>
    <xf numFmtId="3" fontId="31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3" fontId="31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3" fontId="32" fillId="0" borderId="1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1" fontId="31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 vertical="top" wrapText="1"/>
    </xf>
    <xf numFmtId="1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3" fontId="32" fillId="0" borderId="0" xfId="0" applyNumberFormat="1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Alignment="1">
      <alignment vertical="top" wrapText="1"/>
    </xf>
    <xf numFmtId="0" fontId="32" fillId="0" borderId="0" xfId="0" applyFont="1" applyBorder="1" applyAlignment="1">
      <alignment wrapText="1"/>
    </xf>
    <xf numFmtId="3" fontId="31" fillId="0" borderId="0" xfId="0" applyNumberFormat="1" applyFont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wrapText="1"/>
    </xf>
    <xf numFmtId="164" fontId="32" fillId="0" borderId="0" xfId="0" applyNumberFormat="1" applyFont="1" applyFill="1" applyBorder="1" applyAlignment="1">
      <alignment horizontal="right" wrapText="1"/>
    </xf>
    <xf numFmtId="0" fontId="33" fillId="0" borderId="0" xfId="0" applyFont="1" applyAlignment="1">
      <alignment vertical="top" wrapText="1"/>
    </xf>
    <xf numFmtId="49" fontId="31" fillId="0" borderId="0" xfId="0" applyNumberFormat="1" applyFont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vertical="top" wrapText="1"/>
    </xf>
    <xf numFmtId="0" fontId="34" fillId="0" borderId="0" xfId="0" applyFont="1" applyBorder="1" applyAlignment="1">
      <alignment wrapText="1"/>
    </xf>
    <xf numFmtId="3" fontId="34" fillId="0" borderId="2" xfId="0" applyNumberFormat="1" applyFont="1" applyFill="1" applyBorder="1" applyAlignment="1">
      <alignment horizontal="right" wrapText="1"/>
    </xf>
    <xf numFmtId="3" fontId="34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vertical="top" wrapText="1"/>
    </xf>
    <xf numFmtId="3" fontId="34" fillId="0" borderId="3" xfId="0" applyNumberFormat="1" applyFont="1" applyFill="1" applyBorder="1" applyAlignment="1">
      <alignment horizontal="right" wrapText="1"/>
    </xf>
    <xf numFmtId="0" fontId="35" fillId="0" borderId="0" xfId="0" applyFont="1" applyAlignment="1">
      <alignment vertical="top" wrapText="1"/>
    </xf>
    <xf numFmtId="0" fontId="32" fillId="0" borderId="0" xfId="0" applyFont="1" applyFill="1" applyBorder="1" applyAlignment="1">
      <alignment horizontal="center" vertical="top" wrapText="1"/>
    </xf>
    <xf numFmtId="167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0" fontId="35" fillId="0" borderId="0" xfId="0" applyFont="1" applyFill="1" applyAlignment="1">
      <alignment vertical="top" wrapText="1"/>
    </xf>
    <xf numFmtId="0" fontId="36" fillId="0" borderId="0" xfId="0" applyFont="1" applyFill="1" applyBorder="1" applyAlignment="1">
      <alignment horizontal="left" wrapText="1"/>
    </xf>
    <xf numFmtId="3" fontId="33" fillId="0" borderId="0" xfId="0" applyNumberFormat="1" applyFont="1" applyFill="1" applyBorder="1" applyAlignment="1">
      <alignment wrapText="1"/>
    </xf>
    <xf numFmtId="167" fontId="32" fillId="0" borderId="0" xfId="0" applyNumberFormat="1" applyFont="1" applyFill="1" applyBorder="1" applyAlignment="1">
      <alignment horizontal="right" wrapText="1"/>
    </xf>
    <xf numFmtId="0" fontId="37" fillId="2" borderId="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34" fillId="0" borderId="0" xfId="0" applyFont="1" applyBorder="1" applyAlignment="1"/>
    <xf numFmtId="3" fontId="34" fillId="0" borderId="3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 vertical="top"/>
    </xf>
    <xf numFmtId="3" fontId="34" fillId="0" borderId="2" xfId="0" applyNumberFormat="1" applyFont="1" applyFill="1" applyBorder="1" applyAlignment="1">
      <alignment horizontal="right"/>
    </xf>
    <xf numFmtId="3" fontId="31" fillId="0" borderId="0" xfId="0" applyNumberFormat="1" applyFont="1" applyAlignment="1">
      <alignment vertical="top"/>
    </xf>
    <xf numFmtId="0" fontId="38" fillId="0" borderId="0" xfId="0" applyFont="1" applyAlignment="1">
      <alignment wrapText="1"/>
    </xf>
    <xf numFmtId="3" fontId="39" fillId="2" borderId="0" xfId="0" applyNumberFormat="1" applyFont="1" applyFill="1" applyBorder="1" applyAlignment="1">
      <alignment horizontal="right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Alignment="1">
      <alignment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/>
    <xf numFmtId="3" fontId="45" fillId="0" borderId="0" xfId="0" applyNumberFormat="1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1" fontId="48" fillId="0" borderId="1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Fill="1" applyBorder="1" applyAlignment="1">
      <alignment horizontal="left" wrapText="1"/>
    </xf>
    <xf numFmtId="0" fontId="46" fillId="0" borderId="0" xfId="0" applyFont="1" applyFill="1" applyBorder="1" applyAlignment="1"/>
    <xf numFmtId="0" fontId="46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/>
    <xf numFmtId="167" fontId="46" fillId="0" borderId="0" xfId="0" applyNumberFormat="1" applyFont="1" applyFill="1" applyBorder="1" applyAlignment="1"/>
    <xf numFmtId="3" fontId="44" fillId="0" borderId="3" xfId="0" applyNumberFormat="1" applyFont="1" applyFill="1" applyBorder="1" applyAlignment="1"/>
    <xf numFmtId="3" fontId="44" fillId="0" borderId="0" xfId="0" applyNumberFormat="1" applyFont="1" applyFill="1" applyBorder="1" applyAlignment="1"/>
    <xf numFmtId="3" fontId="46" fillId="2" borderId="0" xfId="0" applyNumberFormat="1" applyFont="1" applyFill="1" applyBorder="1" applyAlignment="1"/>
    <xf numFmtId="164" fontId="46" fillId="0" borderId="0" xfId="0" applyNumberFormat="1" applyFont="1" applyFill="1" applyBorder="1" applyAlignment="1">
      <alignment horizontal="right" vertical="center"/>
    </xf>
    <xf numFmtId="167" fontId="46" fillId="2" borderId="0" xfId="0" applyNumberFormat="1" applyFont="1" applyFill="1" applyBorder="1" applyAlignment="1"/>
    <xf numFmtId="3" fontId="44" fillId="0" borderId="13" xfId="0" applyNumberFormat="1" applyFont="1" applyFill="1" applyBorder="1" applyAlignment="1"/>
    <xf numFmtId="167" fontId="46" fillId="0" borderId="1" xfId="0" applyNumberFormat="1" applyFont="1" applyFill="1" applyBorder="1" applyAlignment="1"/>
    <xf numFmtId="3" fontId="44" fillId="0" borderId="2" xfId="0" applyNumberFormat="1" applyFont="1" applyFill="1" applyBorder="1" applyAlignment="1"/>
    <xf numFmtId="3" fontId="46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wrapText="1"/>
    </xf>
    <xf numFmtId="3" fontId="46" fillId="2" borderId="0" xfId="0" applyNumberFormat="1" applyFont="1" applyFill="1" applyBorder="1" applyAlignment="1">
      <alignment vertical="center"/>
    </xf>
    <xf numFmtId="164" fontId="46" fillId="0" borderId="0" xfId="0" applyNumberFormat="1" applyFont="1" applyFill="1" applyBorder="1" applyAlignment="1"/>
    <xf numFmtId="3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top" wrapText="1"/>
    </xf>
    <xf numFmtId="167" fontId="46" fillId="0" borderId="0" xfId="0" applyNumberFormat="1" applyFont="1" applyFill="1" applyBorder="1" applyAlignment="1">
      <alignment vertical="top"/>
    </xf>
    <xf numFmtId="3" fontId="46" fillId="0" borderId="0" xfId="0" applyNumberFormat="1" applyFont="1" applyFill="1" applyBorder="1" applyAlignment="1">
      <alignment horizontal="center" vertical="top"/>
    </xf>
    <xf numFmtId="167" fontId="44" fillId="0" borderId="3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167" fontId="44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/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 wrapText="1"/>
    </xf>
    <xf numFmtId="0" fontId="51" fillId="0" borderId="0" xfId="154" applyFont="1" applyAlignment="1">
      <alignment wrapText="1"/>
    </xf>
    <xf numFmtId="0" fontId="51" fillId="2" borderId="0" xfId="154" applyFont="1" applyFill="1" applyAlignment="1">
      <alignment wrapText="1"/>
    </xf>
    <xf numFmtId="0" fontId="52" fillId="0" borderId="0" xfId="155" applyFont="1" applyBorder="1"/>
    <xf numFmtId="0" fontId="52" fillId="0" borderId="0" xfId="155" applyFont="1"/>
    <xf numFmtId="14" fontId="54" fillId="0" borderId="0" xfId="156" applyNumberFormat="1" applyFont="1" applyFill="1" applyBorder="1" applyAlignment="1">
      <alignment horizontal="center"/>
    </xf>
    <xf numFmtId="14" fontId="54" fillId="2" borderId="0" xfId="156" applyNumberFormat="1" applyFont="1" applyFill="1" applyBorder="1" applyAlignment="1">
      <alignment horizontal="center"/>
    </xf>
    <xf numFmtId="168" fontId="52" fillId="0" borderId="0" xfId="155" applyNumberFormat="1" applyFont="1"/>
    <xf numFmtId="168" fontId="52" fillId="0" borderId="0" xfId="155" applyNumberFormat="1" applyFont="1" applyBorder="1"/>
    <xf numFmtId="168" fontId="55" fillId="0" borderId="0" xfId="155" applyNumberFormat="1" applyFont="1" applyBorder="1"/>
    <xf numFmtId="168" fontId="54" fillId="0" borderId="0" xfId="155" applyNumberFormat="1" applyFont="1" applyBorder="1"/>
    <xf numFmtId="0" fontId="9" fillId="0" borderId="0" xfId="155" applyFont="1" applyBorder="1" applyAlignment="1">
      <alignment wrapText="1"/>
    </xf>
    <xf numFmtId="0" fontId="53" fillId="0" borderId="0" xfId="155" applyFont="1" applyBorder="1" applyAlignment="1">
      <alignment wrapText="1"/>
    </xf>
    <xf numFmtId="0" fontId="52" fillId="2" borderId="0" xfId="155" applyFont="1" applyFill="1"/>
    <xf numFmtId="168" fontId="54" fillId="0" borderId="0" xfId="155" applyNumberFormat="1" applyFont="1" applyBorder="1" applyAlignment="1">
      <alignment horizontal="right"/>
    </xf>
    <xf numFmtId="168" fontId="55" fillId="0" borderId="0" xfId="157" applyNumberFormat="1" applyFont="1" applyFill="1" applyBorder="1" applyAlignment="1">
      <alignment horizontal="left"/>
    </xf>
    <xf numFmtId="0" fontId="51" fillId="2" borderId="0" xfId="17" applyFont="1" applyFill="1"/>
    <xf numFmtId="0" fontId="57" fillId="2" borderId="0" xfId="155" applyFont="1" applyFill="1"/>
    <xf numFmtId="0" fontId="51" fillId="2" borderId="0" xfId="17" applyFont="1" applyFill="1" applyAlignment="1">
      <alignment horizontal="left"/>
    </xf>
    <xf numFmtId="0" fontId="58" fillId="2" borderId="0" xfId="17" applyFont="1" applyFill="1"/>
    <xf numFmtId="0" fontId="59" fillId="2" borderId="0" xfId="17" applyFont="1" applyFill="1" applyBorder="1"/>
    <xf numFmtId="0" fontId="58" fillId="2" borderId="0" xfId="17" applyFont="1" applyFill="1" applyBorder="1"/>
    <xf numFmtId="0" fontId="58" fillId="2" borderId="0" xfId="17" applyFont="1" applyFill="1" applyBorder="1" applyAlignment="1">
      <alignment horizontal="center" vertical="center"/>
    </xf>
    <xf numFmtId="0" fontId="51" fillId="2" borderId="1" xfId="17" applyFont="1" applyFill="1" applyBorder="1" applyAlignment="1">
      <alignment horizontal="center" vertical="center" wrapText="1"/>
    </xf>
    <xf numFmtId="0" fontId="51" fillId="2" borderId="0" xfId="17" applyFont="1" applyFill="1" applyBorder="1" applyAlignment="1">
      <alignment horizontal="center" vertical="center" wrapText="1"/>
    </xf>
    <xf numFmtId="0" fontId="51" fillId="2" borderId="0" xfId="17" applyFont="1" applyFill="1" applyBorder="1" applyAlignment="1">
      <alignment vertical="center" wrapText="1"/>
    </xf>
    <xf numFmtId="168" fontId="51" fillId="2" borderId="0" xfId="1" applyNumberFormat="1" applyFont="1" applyFill="1" applyBorder="1" applyAlignment="1">
      <alignment horizontal="center" vertical="center"/>
    </xf>
    <xf numFmtId="168" fontId="57" fillId="2" borderId="0" xfId="155" applyNumberFormat="1" applyFont="1" applyFill="1"/>
    <xf numFmtId="0" fontId="58" fillId="2" borderId="0" xfId="17" applyFont="1" applyFill="1" applyBorder="1" applyAlignment="1">
      <alignment vertical="center"/>
    </xf>
    <xf numFmtId="168" fontId="58" fillId="2" borderId="0" xfId="1" applyNumberFormat="1" applyFont="1" applyFill="1" applyBorder="1" applyAlignment="1">
      <alignment horizontal="center" vertical="center"/>
    </xf>
    <xf numFmtId="0" fontId="51" fillId="2" borderId="0" xfId="17" applyFont="1" applyFill="1" applyBorder="1" applyAlignment="1">
      <alignment vertical="center"/>
    </xf>
    <xf numFmtId="0" fontId="59" fillId="2" borderId="0" xfId="17" applyFont="1" applyFill="1" applyBorder="1" applyAlignment="1">
      <alignment vertical="center" wrapText="1"/>
    </xf>
    <xf numFmtId="0" fontId="58" fillId="2" borderId="0" xfId="17" applyFont="1" applyFill="1" applyBorder="1" applyAlignment="1">
      <alignment vertical="center" wrapText="1"/>
    </xf>
    <xf numFmtId="168" fontId="51" fillId="2" borderId="1" xfId="1" applyNumberFormat="1" applyFont="1" applyFill="1" applyBorder="1" applyAlignment="1">
      <alignment horizontal="center" vertical="center"/>
    </xf>
    <xf numFmtId="168" fontId="58" fillId="2" borderId="1" xfId="1" applyNumberFormat="1" applyFont="1" applyFill="1" applyBorder="1" applyAlignment="1">
      <alignment horizontal="center" vertical="center"/>
    </xf>
    <xf numFmtId="168" fontId="51" fillId="2" borderId="3" xfId="1" applyNumberFormat="1" applyFont="1" applyFill="1" applyBorder="1" applyAlignment="1">
      <alignment horizontal="center" vertical="center"/>
    </xf>
    <xf numFmtId="168" fontId="58" fillId="2" borderId="3" xfId="1" applyNumberFormat="1" applyFont="1" applyFill="1" applyBorder="1" applyAlignment="1">
      <alignment horizontal="center" vertical="center"/>
    </xf>
    <xf numFmtId="0" fontId="57" fillId="2" borderId="0" xfId="155" applyFont="1" applyFill="1" applyBorder="1"/>
    <xf numFmtId="168" fontId="51" fillId="2" borderId="2" xfId="1" applyNumberFormat="1" applyFont="1" applyFill="1" applyBorder="1" applyAlignment="1">
      <alignment horizontal="center" vertical="center"/>
    </xf>
    <xf numFmtId="168" fontId="58" fillId="2" borderId="0" xfId="17" applyNumberFormat="1" applyFont="1" applyFill="1" applyBorder="1"/>
    <xf numFmtId="0" fontId="38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wrapText="1"/>
    </xf>
    <xf numFmtId="0" fontId="51" fillId="0" borderId="14" xfId="154" applyFont="1" applyBorder="1" applyAlignment="1">
      <alignment horizontal="left" wrapText="1"/>
    </xf>
    <xf numFmtId="0" fontId="59" fillId="2" borderId="0" xfId="17" applyFont="1" applyFill="1" applyAlignment="1">
      <alignment horizontal="right"/>
    </xf>
    <xf numFmtId="3" fontId="61" fillId="2" borderId="0" xfId="0" applyNumberFormat="1" applyFont="1" applyFill="1" applyBorder="1" applyAlignment="1">
      <alignment horizontal="right" wrapText="1"/>
    </xf>
    <xf numFmtId="3" fontId="37" fillId="0" borderId="0" xfId="0" applyNumberFormat="1" applyFont="1" applyFill="1" applyBorder="1" applyAlignment="1">
      <alignment horizontal="right" wrapText="1"/>
    </xf>
    <xf numFmtId="0" fontId="52" fillId="0" borderId="0" xfId="0" applyFont="1"/>
    <xf numFmtId="0" fontId="52" fillId="2" borderId="0" xfId="0" applyFont="1" applyFill="1"/>
    <xf numFmtId="0" fontId="53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2" borderId="14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0" fontId="53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168" fontId="55" fillId="0" borderId="0" xfId="0" applyNumberFormat="1" applyFont="1"/>
    <xf numFmtId="168" fontId="55" fillId="2" borderId="0" xfId="0" applyNumberFormat="1" applyFont="1" applyFill="1"/>
    <xf numFmtId="168" fontId="55" fillId="2" borderId="0" xfId="0" applyNumberFormat="1" applyFont="1" applyFill="1" applyAlignment="1">
      <alignment horizontal="right"/>
    </xf>
    <xf numFmtId="168" fontId="55" fillId="0" borderId="0" xfId="0" applyNumberFormat="1" applyFont="1" applyBorder="1"/>
    <xf numFmtId="168" fontId="55" fillId="2" borderId="0" xfId="0" applyNumberFormat="1" applyFont="1" applyFill="1" applyBorder="1" applyAlignment="1">
      <alignment horizontal="right"/>
    </xf>
    <xf numFmtId="168" fontId="54" fillId="2" borderId="0" xfId="0" applyNumberFormat="1" applyFont="1" applyFill="1" applyBorder="1"/>
    <xf numFmtId="168" fontId="53" fillId="0" borderId="0" xfId="0" applyNumberFormat="1" applyFont="1" applyAlignment="1">
      <alignment wrapText="1"/>
    </xf>
    <xf numFmtId="168" fontId="54" fillId="0" borderId="0" xfId="0" applyNumberFormat="1" applyFont="1"/>
    <xf numFmtId="168" fontId="55" fillId="0" borderId="1" xfId="0" applyNumberFormat="1" applyFont="1" applyBorder="1"/>
    <xf numFmtId="168" fontId="55" fillId="2" borderId="1" xfId="0" applyNumberFormat="1" applyFont="1" applyFill="1" applyBorder="1" applyAlignment="1">
      <alignment horizontal="right"/>
    </xf>
    <xf numFmtId="0" fontId="53" fillId="0" borderId="0" xfId="0" applyFont="1" applyFill="1" applyAlignment="1">
      <alignment wrapText="1"/>
    </xf>
    <xf numFmtId="168" fontId="54" fillId="0" borderId="3" xfId="0" applyNumberFormat="1" applyFont="1" applyBorder="1"/>
    <xf numFmtId="168" fontId="54" fillId="2" borderId="3" xfId="0" applyNumberFormat="1" applyFont="1" applyFill="1" applyBorder="1"/>
    <xf numFmtId="0" fontId="9" fillId="2" borderId="0" xfId="0" applyFont="1" applyFill="1" applyAlignment="1">
      <alignment wrapText="1"/>
    </xf>
    <xf numFmtId="0" fontId="53" fillId="2" borderId="0" xfId="0" applyFont="1" applyFill="1" applyAlignment="1">
      <alignment wrapText="1"/>
    </xf>
    <xf numFmtId="168" fontId="54" fillId="0" borderId="3" xfId="0" applyNumberFormat="1" applyFont="1" applyBorder="1" applyAlignment="1">
      <alignment horizontal="right"/>
    </xf>
    <xf numFmtId="168" fontId="54" fillId="2" borderId="3" xfId="0" applyNumberFormat="1" applyFont="1" applyFill="1" applyBorder="1" applyAlignment="1">
      <alignment horizontal="right"/>
    </xf>
    <xf numFmtId="168" fontId="54" fillId="2" borderId="0" xfId="0" applyNumberFormat="1" applyFont="1" applyFill="1"/>
    <xf numFmtId="168" fontId="54" fillId="0" borderId="2" xfId="0" applyNumberFormat="1" applyFont="1" applyBorder="1"/>
    <xf numFmtId="168" fontId="54" fillId="2" borderId="2" xfId="0" applyNumberFormat="1" applyFont="1" applyFill="1" applyBorder="1"/>
    <xf numFmtId="168" fontId="52" fillId="0" borderId="0" xfId="0" applyNumberFormat="1" applyFont="1"/>
    <xf numFmtId="0" fontId="56" fillId="0" borderId="0" xfId="0" applyFont="1" applyBorder="1" applyAlignment="1">
      <alignment wrapText="1"/>
    </xf>
    <xf numFmtId="0" fontId="56" fillId="0" borderId="0" xfId="0" applyFont="1" applyBorder="1" applyAlignment="1"/>
    <xf numFmtId="0" fontId="56" fillId="2" borderId="0" xfId="0" applyFont="1" applyFill="1" applyBorder="1" applyAlignment="1">
      <alignment horizontal="left"/>
    </xf>
    <xf numFmtId="0" fontId="56" fillId="2" borderId="0" xfId="0" applyFont="1" applyFill="1" applyBorder="1" applyAlignment="1">
      <alignment horizontal="right" wrapText="1"/>
    </xf>
    <xf numFmtId="0" fontId="56" fillId="0" borderId="0" xfId="0" applyFont="1" applyAlignment="1">
      <alignment wrapText="1"/>
    </xf>
    <xf numFmtId="0" fontId="56" fillId="2" borderId="0" xfId="0" applyFont="1" applyFill="1" applyBorder="1" applyAlignment="1"/>
    <xf numFmtId="0" fontId="57" fillId="2" borderId="0" xfId="0" applyFont="1" applyFill="1"/>
    <xf numFmtId="168" fontId="51" fillId="0" borderId="2" xfId="1" applyNumberFormat="1" applyFont="1" applyFill="1" applyBorder="1" applyAlignment="1">
      <alignment horizontal="center" vertical="center"/>
    </xf>
    <xf numFmtId="168" fontId="51" fillId="0" borderId="0" xfId="1" applyNumberFormat="1" applyFont="1" applyFill="1" applyBorder="1" applyAlignment="1">
      <alignment horizontal="center" vertical="center"/>
    </xf>
    <xf numFmtId="0" fontId="57" fillId="2" borderId="0" xfId="0" applyFont="1" applyFill="1" applyBorder="1"/>
    <xf numFmtId="168" fontId="57" fillId="2" borderId="0" xfId="0" applyNumberFormat="1" applyFont="1" applyFill="1" applyBorder="1"/>
    <xf numFmtId="168" fontId="57" fillId="2" borderId="0" xfId="0" applyNumberFormat="1" applyFont="1" applyFill="1"/>
    <xf numFmtId="167" fontId="32" fillId="2" borderId="0" xfId="0" applyNumberFormat="1" applyFont="1" applyFill="1" applyBorder="1" applyAlignment="1">
      <alignment wrapText="1"/>
    </xf>
    <xf numFmtId="0" fontId="60" fillId="2" borderId="0" xfId="0" applyFont="1" applyFill="1" applyBorder="1" applyAlignment="1"/>
    <xf numFmtId="168" fontId="57" fillId="0" borderId="0" xfId="0" applyNumberFormat="1" applyFont="1" applyFill="1"/>
    <xf numFmtId="0" fontId="60" fillId="2" borderId="0" xfId="0" applyFont="1" applyFill="1" applyBorder="1" applyAlignment="1">
      <alignment wrapText="1"/>
    </xf>
    <xf numFmtId="0" fontId="60" fillId="2" borderId="0" xfId="0" applyFont="1" applyFill="1" applyBorder="1" applyAlignment="1">
      <alignment horizontal="left" wrapText="1"/>
    </xf>
    <xf numFmtId="168" fontId="52" fillId="2" borderId="0" xfId="0" applyNumberFormat="1" applyFont="1" applyFill="1"/>
  </cellXfs>
  <cellStyles count="158">
    <cellStyle name="20% — акцент1" xfId="76" builtinId="30" customBuiltin="1"/>
    <cellStyle name="20% - Акцент1 2" xfId="102"/>
    <cellStyle name="20% — акцент1 2" xfId="129"/>
    <cellStyle name="20% - Акцент1 3" xfId="115"/>
    <cellStyle name="20% — акцент1 3" xfId="142"/>
    <cellStyle name="20% — акцент2" xfId="80" builtinId="34" customBuiltin="1"/>
    <cellStyle name="20% - Акцент2 2" xfId="104"/>
    <cellStyle name="20% — акцент2 2" xfId="131"/>
    <cellStyle name="20% - Акцент2 3" xfId="117"/>
    <cellStyle name="20% — акцент2 3" xfId="144"/>
    <cellStyle name="20% — акцент3" xfId="84" builtinId="38" customBuiltin="1"/>
    <cellStyle name="20% - Акцент3 2" xfId="106"/>
    <cellStyle name="20% — акцент3 2" xfId="133"/>
    <cellStyle name="20% - Акцент3 3" xfId="119"/>
    <cellStyle name="20% — акцент3 3" xfId="146"/>
    <cellStyle name="20% — акцент4" xfId="88" builtinId="42" customBuiltin="1"/>
    <cellStyle name="20% - Акцент4 2" xfId="108"/>
    <cellStyle name="20% — акцент4 2" xfId="135"/>
    <cellStyle name="20% - Акцент4 3" xfId="121"/>
    <cellStyle name="20% — акцент4 3" xfId="148"/>
    <cellStyle name="20% — акцент5" xfId="92" builtinId="46" customBuiltin="1"/>
    <cellStyle name="20% - Акцент5 2" xfId="110"/>
    <cellStyle name="20% — акцент5 2" xfId="137"/>
    <cellStyle name="20% - Акцент5 3" xfId="123"/>
    <cellStyle name="20% — акцент5 3" xfId="150"/>
    <cellStyle name="20% — акцент6" xfId="96" builtinId="50" customBuiltin="1"/>
    <cellStyle name="20% - Акцент6 2" xfId="112"/>
    <cellStyle name="20% — акцент6 2" xfId="139"/>
    <cellStyle name="20% - Акцент6 3" xfId="125"/>
    <cellStyle name="20% — акцент6 3" xfId="152"/>
    <cellStyle name="40% — акцент1" xfId="77" builtinId="31" customBuiltin="1"/>
    <cellStyle name="40% - Акцент1 2" xfId="103"/>
    <cellStyle name="40% — акцент1 2" xfId="130"/>
    <cellStyle name="40% - Акцент1 3" xfId="116"/>
    <cellStyle name="40% — акцент1 3" xfId="143"/>
    <cellStyle name="40% — акцент2" xfId="81" builtinId="35" customBuiltin="1"/>
    <cellStyle name="40% - Акцент2 2" xfId="105"/>
    <cellStyle name="40% — акцент2 2" xfId="132"/>
    <cellStyle name="40% - Акцент2 3" xfId="118"/>
    <cellStyle name="40% — акцент2 3" xfId="145"/>
    <cellStyle name="40% — акцент3" xfId="85" builtinId="39" customBuiltin="1"/>
    <cellStyle name="40% - Акцент3 2" xfId="107"/>
    <cellStyle name="40% — акцент3 2" xfId="134"/>
    <cellStyle name="40% - Акцент3 3" xfId="120"/>
    <cellStyle name="40% — акцент3 3" xfId="147"/>
    <cellStyle name="40% — акцент4" xfId="89" builtinId="43" customBuiltin="1"/>
    <cellStyle name="40% - Акцент4 2" xfId="109"/>
    <cellStyle name="40% — акцент4 2" xfId="136"/>
    <cellStyle name="40% - Акцент4 3" xfId="122"/>
    <cellStyle name="40% — акцент4 3" xfId="149"/>
    <cellStyle name="40% — акцент5" xfId="93" builtinId="47" customBuiltin="1"/>
    <cellStyle name="40% - Акцент5 2" xfId="111"/>
    <cellStyle name="40% — акцент5 2" xfId="138"/>
    <cellStyle name="40% - Акцент5 3" xfId="124"/>
    <cellStyle name="40% — акцент5 3" xfId="151"/>
    <cellStyle name="40% — акцент6" xfId="97" builtinId="51" customBuiltin="1"/>
    <cellStyle name="40% - Акцент6 2" xfId="113"/>
    <cellStyle name="40% — акцент6 2" xfId="140"/>
    <cellStyle name="40% - Акцент6 3" xfId="126"/>
    <cellStyle name="40% — акцент6 3" xfId="153"/>
    <cellStyle name="60% — акцент1" xfId="78" builtinId="32" customBuiltin="1"/>
    <cellStyle name="60% — акцент2" xfId="82" builtinId="36" customBuiltin="1"/>
    <cellStyle name="60% — акцент3" xfId="86" builtinId="40" customBuiltin="1"/>
    <cellStyle name="60% — акцент4" xfId="90" builtinId="44" customBuiltin="1"/>
    <cellStyle name="60% — акцент5" xfId="94" builtinId="48" customBuiltin="1"/>
    <cellStyle name="60% — акцент6" xfId="98" builtinId="52" customBuiltin="1"/>
    <cellStyle name="Comma_ATF_31.11.07_F2_14 January 2008" xfId="157"/>
    <cellStyle name="Comma_Worksheet in 2241 3 Cashflow statement - consolidated 31 12 01, 31 12 00" xfId="1"/>
    <cellStyle name="Normal 2 2 10 2" xfId="156"/>
    <cellStyle name="Normal_47.06.08" xfId="2"/>
    <cellStyle name="Normal_Worksheet in 2241 3 Cashflow statement - consolidated 31 12 01, 31 12 00 2" xfId="154"/>
    <cellStyle name="Акцент1" xfId="75" builtinId="29" customBuiltin="1"/>
    <cellStyle name="Акцент2" xfId="79" builtinId="33" customBuiltin="1"/>
    <cellStyle name="Акцент3" xfId="83" builtinId="37" customBuiltin="1"/>
    <cellStyle name="Акцент4" xfId="87" builtinId="41" customBuiltin="1"/>
    <cellStyle name="Акцент5" xfId="91" builtinId="45" customBuiltin="1"/>
    <cellStyle name="Акцент6" xfId="95" builtinId="49" customBuiltin="1"/>
    <cellStyle name="Ввод " xfId="67" builtinId="20" customBuiltin="1"/>
    <cellStyle name="Вывод" xfId="68" builtinId="21" customBuiltin="1"/>
    <cellStyle name="Вычисление" xfId="69" builtinId="22" customBuiltin="1"/>
    <cellStyle name="Заголовок 1" xfId="60" builtinId="16" customBuiltin="1"/>
    <cellStyle name="Заголовок 2" xfId="61" builtinId="17" customBuiltin="1"/>
    <cellStyle name="Заголовок 3" xfId="62" builtinId="18" customBuiltin="1"/>
    <cellStyle name="Заголовок 4" xfId="63" builtinId="19" customBuiltin="1"/>
    <cellStyle name="Итог" xfId="74" builtinId="25" customBuiltin="1"/>
    <cellStyle name="Контрольная ячейка" xfId="71" builtinId="23" customBuiltin="1"/>
    <cellStyle name="Название" xfId="59" builtinId="15" customBuiltin="1"/>
    <cellStyle name="Название 2" xfId="127"/>
    <cellStyle name="Нейтральный" xfId="66" builtinId="28" customBuiltin="1"/>
    <cellStyle name="Обычный" xfId="0" builtinId="0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99"/>
    <cellStyle name="Обычный 2 10" xfId="12"/>
    <cellStyle name="Обычный 2 11" xfId="13"/>
    <cellStyle name="Обычный 2 14" xfId="14"/>
    <cellStyle name="Обычный 2 15" xfId="15"/>
    <cellStyle name="Обычный 2 16" xfId="16"/>
    <cellStyle name="Обычный 2 2" xfId="17"/>
    <cellStyle name="Обычный 2 7" xfId="18"/>
    <cellStyle name="Обычный 2 9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8" xfId="27"/>
    <cellStyle name="Обычный 3" xfId="155"/>
    <cellStyle name="Обычный 30" xfId="28"/>
    <cellStyle name="Обычный 31" xfId="29"/>
    <cellStyle name="Обычный 34" xfId="30"/>
    <cellStyle name="Обычный 35" xfId="31"/>
    <cellStyle name="Обычный 38" xfId="32"/>
    <cellStyle name="Обычный 39" xfId="33"/>
    <cellStyle name="Обычный 4" xfId="34"/>
    <cellStyle name="Обычный 40" xfId="35"/>
    <cellStyle name="Обычный 5" xfId="36"/>
    <cellStyle name="Обычный 6" xfId="37"/>
    <cellStyle name="Обычный 67" xfId="38"/>
    <cellStyle name="Обычный 68" xfId="39"/>
    <cellStyle name="Обычный 69" xfId="40"/>
    <cellStyle name="Обычный 7" xfId="41"/>
    <cellStyle name="Обычный 70" xfId="42"/>
    <cellStyle name="Обычный 8" xfId="43"/>
    <cellStyle name="Обычный 84" xfId="44"/>
    <cellStyle name="Обычный 85" xfId="45"/>
    <cellStyle name="Обычный 86" xfId="46"/>
    <cellStyle name="Обычный 87" xfId="47"/>
    <cellStyle name="Обычный 89" xfId="48"/>
    <cellStyle name="Обычный 9" xfId="49"/>
    <cellStyle name="Обычный 92" xfId="50"/>
    <cellStyle name="Обычный 93" xfId="51"/>
    <cellStyle name="Обычный 94" xfId="52"/>
    <cellStyle name="Обычный 95" xfId="53"/>
    <cellStyle name="Обычный 96" xfId="54"/>
    <cellStyle name="Обычный 97" xfId="55"/>
    <cellStyle name="Обычный 98" xfId="56"/>
    <cellStyle name="Плохой" xfId="65" builtinId="27" customBuiltin="1"/>
    <cellStyle name="Пояснение" xfId="73" builtinId="53" customBuiltin="1"/>
    <cellStyle name="Примечание 2" xfId="100"/>
    <cellStyle name="Примечание 3" xfId="101"/>
    <cellStyle name="Примечание 4" xfId="114"/>
    <cellStyle name="Примечание 5" xfId="128"/>
    <cellStyle name="Примечание 6" xfId="141"/>
    <cellStyle name="Процентный 32" xfId="57"/>
    <cellStyle name="Связанная ячейка" xfId="70" builtinId="24" customBuiltin="1"/>
    <cellStyle name="Текст предупреждения" xfId="72" builtinId="11" customBuiltin="1"/>
    <cellStyle name="Финансовый 2 2" xfId="58"/>
    <cellStyle name="Хороший" xfId="64" builtinId="26" customBuiltin="1"/>
  </cellStyles>
  <dxfs count="0"/>
  <tableStyles count="0" defaultTableStyle="TableStyleMedium9" defaultPivotStyle="PivotStyleLight16"/>
  <colors>
    <mruColors>
      <color rgb="FF0066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37" workbookViewId="0">
      <selection activeCell="B57" sqref="B57"/>
    </sheetView>
  </sheetViews>
  <sheetFormatPr defaultRowHeight="15" x14ac:dyDescent="0.25"/>
  <cols>
    <col min="1" max="1" width="7.28515625" style="16" customWidth="1"/>
    <col min="2" max="2" width="64.85546875" style="20" bestFit="1" customWidth="1"/>
    <col min="3" max="3" width="19.28515625" style="18" customWidth="1"/>
    <col min="4" max="4" width="5.140625" style="18" customWidth="1"/>
    <col min="5" max="5" width="20.140625" style="18" customWidth="1"/>
    <col min="6" max="6" width="9.140625" style="19"/>
    <col min="7" max="7" width="21" style="19" customWidth="1"/>
    <col min="8" max="8" width="11.28515625" style="19" bestFit="1" customWidth="1"/>
    <col min="9" max="16384" width="9.140625" style="19"/>
  </cols>
  <sheetData>
    <row r="1" spans="1:15" s="4" customFormat="1" x14ac:dyDescent="0.25">
      <c r="A1" s="1"/>
      <c r="B1" s="2"/>
      <c r="C1" s="3"/>
      <c r="D1" s="3"/>
      <c r="E1" s="3"/>
    </row>
    <row r="2" spans="1:15" s="5" customFormat="1" x14ac:dyDescent="0.25">
      <c r="B2" s="1" t="s">
        <v>22</v>
      </c>
      <c r="C2" s="3"/>
      <c r="D2" s="3"/>
      <c r="E2" s="3"/>
    </row>
    <row r="3" spans="1:15" s="5" customFormat="1" x14ac:dyDescent="0.25">
      <c r="A3" s="6"/>
      <c r="B3" s="7"/>
      <c r="C3" s="8"/>
      <c r="D3" s="8"/>
      <c r="E3" s="8"/>
    </row>
    <row r="4" spans="1:15" s="12" customFormat="1" ht="28.5" x14ac:dyDescent="0.2">
      <c r="A4" s="9"/>
      <c r="B4" s="10"/>
      <c r="C4" s="11" t="s">
        <v>135</v>
      </c>
      <c r="D4" s="11"/>
      <c r="E4" s="11" t="s">
        <v>38</v>
      </c>
    </row>
    <row r="5" spans="1:15" s="12" customFormat="1" ht="14.25" x14ac:dyDescent="0.2">
      <c r="A5" s="9"/>
      <c r="B5" s="10"/>
      <c r="C5" s="13" t="s">
        <v>21</v>
      </c>
      <c r="D5" s="13"/>
      <c r="E5" s="13" t="s">
        <v>39</v>
      </c>
    </row>
    <row r="6" spans="1:15" s="12" customFormat="1" x14ac:dyDescent="0.25">
      <c r="A6" s="9"/>
      <c r="B6" s="14"/>
      <c r="C6" s="15" t="s">
        <v>8</v>
      </c>
      <c r="D6" s="15"/>
      <c r="E6" s="15" t="s">
        <v>8</v>
      </c>
    </row>
    <row r="7" spans="1:15" x14ac:dyDescent="0.25">
      <c r="B7" s="17" t="s">
        <v>7</v>
      </c>
    </row>
    <row r="8" spans="1:15" s="12" customFormat="1" x14ac:dyDescent="0.25">
      <c r="A8" s="9"/>
      <c r="B8" s="20" t="s">
        <v>11</v>
      </c>
      <c r="C8" s="18">
        <v>5192640</v>
      </c>
      <c r="D8" s="18"/>
      <c r="E8" s="18">
        <v>65632908</v>
      </c>
      <c r="F8" s="21"/>
    </row>
    <row r="9" spans="1:15" s="25" customFormat="1" ht="45" x14ac:dyDescent="0.25">
      <c r="A9" s="22"/>
      <c r="B9" s="23" t="s">
        <v>24</v>
      </c>
      <c r="C9" s="24">
        <v>17482984</v>
      </c>
      <c r="D9" s="24"/>
      <c r="E9" s="24">
        <v>7945284</v>
      </c>
      <c r="F9" s="21"/>
    </row>
    <row r="10" spans="1:15" s="12" customFormat="1" x14ac:dyDescent="0.25">
      <c r="A10" s="9"/>
      <c r="B10" s="23" t="s">
        <v>12</v>
      </c>
      <c r="C10" s="18">
        <v>251263</v>
      </c>
      <c r="D10" s="24"/>
      <c r="E10" s="18">
        <v>626790</v>
      </c>
      <c r="F10" s="21"/>
    </row>
    <row r="11" spans="1:15" s="12" customFormat="1" ht="30" x14ac:dyDescent="0.25">
      <c r="A11" s="9"/>
      <c r="B11" s="23" t="s">
        <v>20</v>
      </c>
      <c r="C11" s="24"/>
      <c r="D11" s="24"/>
      <c r="E11" s="24">
        <v>527738</v>
      </c>
      <c r="F11" s="21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2" customFormat="1" x14ac:dyDescent="0.25">
      <c r="A12" s="9"/>
      <c r="B12" s="23" t="s">
        <v>19</v>
      </c>
      <c r="C12" s="148"/>
      <c r="D12" s="18"/>
      <c r="E12" s="18"/>
      <c r="F12" s="21"/>
    </row>
    <row r="13" spans="1:15" s="12" customFormat="1" x14ac:dyDescent="0.25">
      <c r="A13" s="9"/>
      <c r="B13" s="23" t="s">
        <v>31</v>
      </c>
      <c r="C13" s="18">
        <v>5059137</v>
      </c>
      <c r="D13" s="18"/>
      <c r="E13" s="18">
        <v>16290532</v>
      </c>
      <c r="F13" s="21"/>
    </row>
    <row r="14" spans="1:15" s="12" customFormat="1" x14ac:dyDescent="0.25">
      <c r="A14" s="9"/>
      <c r="B14" s="23" t="s">
        <v>32</v>
      </c>
      <c r="C14" s="18">
        <v>120269743</v>
      </c>
      <c r="D14" s="18"/>
      <c r="E14" s="18">
        <v>130973221</v>
      </c>
      <c r="F14" s="21"/>
      <c r="G14" s="56"/>
    </row>
    <row r="15" spans="1:15" s="12" customFormat="1" x14ac:dyDescent="0.25">
      <c r="A15" s="9"/>
      <c r="B15" s="23" t="s">
        <v>33</v>
      </c>
      <c r="C15" s="18">
        <v>18980403</v>
      </c>
      <c r="D15" s="18"/>
      <c r="E15" s="18">
        <v>22625572</v>
      </c>
      <c r="F15" s="21"/>
    </row>
    <row r="16" spans="1:15" s="29" customFormat="1" ht="30" x14ac:dyDescent="0.25">
      <c r="A16" s="27"/>
      <c r="B16" s="28" t="s">
        <v>30</v>
      </c>
      <c r="C16" s="18">
        <v>28126181</v>
      </c>
      <c r="D16" s="18"/>
      <c r="E16" s="18">
        <v>27471595</v>
      </c>
      <c r="F16" s="21"/>
    </row>
    <row r="17" spans="1:6" s="25" customFormat="1" ht="15" hidden="1" customHeight="1" x14ac:dyDescent="0.25">
      <c r="A17" s="22"/>
      <c r="B17" s="23" t="s">
        <v>29</v>
      </c>
      <c r="C17" s="24">
        <v>0</v>
      </c>
      <c r="D17" s="24"/>
      <c r="E17" s="24">
        <v>0</v>
      </c>
      <c r="F17" s="21"/>
    </row>
    <row r="18" spans="1:6" s="12" customFormat="1" x14ac:dyDescent="0.25">
      <c r="A18" s="9"/>
      <c r="B18" s="23" t="s">
        <v>10</v>
      </c>
      <c r="C18" s="18">
        <v>72179775</v>
      </c>
      <c r="D18" s="18"/>
      <c r="E18" s="18">
        <v>67588493</v>
      </c>
      <c r="F18" s="21"/>
    </row>
    <row r="19" spans="1:6" s="12" customFormat="1" thickBot="1" x14ac:dyDescent="0.25">
      <c r="A19" s="9"/>
      <c r="B19" s="30" t="s">
        <v>1</v>
      </c>
      <c r="C19" s="31">
        <f>C8+C9+C10+C11+C16+C18+C13+C14+C15</f>
        <v>267542126</v>
      </c>
      <c r="D19" s="32"/>
      <c r="E19" s="31">
        <f>E8+E9+E10+E11+E16+E18+E13+E14+E15</f>
        <v>339682133</v>
      </c>
      <c r="F19" s="21"/>
    </row>
    <row r="20" spans="1:6" s="12" customFormat="1" ht="15.75" thickTop="1" x14ac:dyDescent="0.25">
      <c r="A20" s="9"/>
      <c r="B20" s="20"/>
      <c r="C20" s="18"/>
      <c r="D20" s="18"/>
      <c r="E20" s="18"/>
      <c r="F20" s="21"/>
    </row>
    <row r="21" spans="1:6" s="12" customFormat="1" ht="14.25" x14ac:dyDescent="0.2">
      <c r="A21" s="9"/>
      <c r="B21" s="17" t="s">
        <v>5</v>
      </c>
      <c r="C21" s="33"/>
      <c r="D21" s="33"/>
      <c r="E21" s="33"/>
      <c r="F21" s="21"/>
    </row>
    <row r="22" spans="1:6" s="12" customFormat="1" x14ac:dyDescent="0.25">
      <c r="A22" s="9"/>
      <c r="B22" s="17"/>
      <c r="C22" s="18"/>
      <c r="D22" s="18"/>
      <c r="E22" s="18"/>
      <c r="F22" s="21"/>
    </row>
    <row r="23" spans="1:6" s="12" customFormat="1" x14ac:dyDescent="0.25">
      <c r="A23" s="9"/>
      <c r="B23" s="20" t="s">
        <v>6</v>
      </c>
      <c r="C23" s="18"/>
      <c r="D23" s="18"/>
      <c r="E23" s="18"/>
      <c r="F23" s="21"/>
    </row>
    <row r="24" spans="1:6" s="12" customFormat="1" x14ac:dyDescent="0.25">
      <c r="A24" s="9"/>
      <c r="B24" s="23" t="s">
        <v>15</v>
      </c>
      <c r="C24" s="18">
        <v>13796163</v>
      </c>
      <c r="D24" s="18"/>
      <c r="E24" s="18">
        <v>20097849</v>
      </c>
      <c r="F24" s="21"/>
    </row>
    <row r="25" spans="1:6" s="12" customFormat="1" x14ac:dyDescent="0.25">
      <c r="A25" s="9"/>
      <c r="B25" s="23" t="s">
        <v>16</v>
      </c>
      <c r="C25" s="148"/>
      <c r="D25" s="18"/>
      <c r="E25" s="18"/>
      <c r="F25" s="21"/>
    </row>
    <row r="26" spans="1:6" s="12" customFormat="1" x14ac:dyDescent="0.25">
      <c r="A26" s="9"/>
      <c r="B26" s="23" t="s">
        <v>34</v>
      </c>
      <c r="C26" s="18">
        <v>170094286</v>
      </c>
      <c r="D26" s="18"/>
      <c r="E26" s="18">
        <v>193682359</v>
      </c>
      <c r="F26" s="21"/>
    </row>
    <row r="27" spans="1:6" s="12" customFormat="1" x14ac:dyDescent="0.25">
      <c r="A27" s="9"/>
      <c r="B27" s="23" t="s">
        <v>35</v>
      </c>
      <c r="C27" s="18">
        <v>42483691.899999999</v>
      </c>
      <c r="D27" s="18"/>
      <c r="E27" s="18">
        <v>71128486</v>
      </c>
      <c r="F27" s="21"/>
    </row>
    <row r="28" spans="1:6" s="12" customFormat="1" x14ac:dyDescent="0.25">
      <c r="A28" s="9"/>
      <c r="B28" s="23" t="s">
        <v>17</v>
      </c>
      <c r="C28" s="24"/>
      <c r="D28" s="24"/>
      <c r="E28" s="24">
        <v>641658</v>
      </c>
      <c r="F28" s="21"/>
    </row>
    <row r="29" spans="1:6" s="35" customFormat="1" x14ac:dyDescent="0.25">
      <c r="A29" s="34"/>
      <c r="B29" s="28" t="s">
        <v>25</v>
      </c>
      <c r="C29" s="24">
        <v>1447132</v>
      </c>
      <c r="D29" s="24"/>
      <c r="E29" s="24">
        <v>1447133</v>
      </c>
      <c r="F29" s="21"/>
    </row>
    <row r="30" spans="1:6" s="12" customFormat="1" x14ac:dyDescent="0.25">
      <c r="A30" s="9"/>
      <c r="B30" s="23" t="s">
        <v>18</v>
      </c>
      <c r="C30" s="18">
        <v>5493303</v>
      </c>
      <c r="D30" s="18"/>
      <c r="E30" s="18">
        <v>4268195</v>
      </c>
      <c r="F30" s="21"/>
    </row>
    <row r="31" spans="1:6" s="12" customFormat="1" ht="14.25" x14ac:dyDescent="0.2">
      <c r="A31" s="9"/>
      <c r="B31" s="30" t="s">
        <v>3</v>
      </c>
      <c r="C31" s="36">
        <f>C24+C29+C30+C28+C26+C27</f>
        <v>233314575.90000001</v>
      </c>
      <c r="D31" s="32"/>
      <c r="E31" s="36">
        <f>E24+E29+E30+E28+E26+E27</f>
        <v>291265680</v>
      </c>
      <c r="F31" s="21"/>
    </row>
    <row r="32" spans="1:6" s="12" customFormat="1" x14ac:dyDescent="0.25">
      <c r="A32" s="9"/>
      <c r="B32" s="20"/>
      <c r="C32" s="18"/>
      <c r="D32" s="18"/>
      <c r="E32" s="18"/>
      <c r="F32" s="21"/>
    </row>
    <row r="33" spans="1:8" s="37" customFormat="1" x14ac:dyDescent="0.25">
      <c r="A33" s="9"/>
      <c r="B33" s="20" t="s">
        <v>2</v>
      </c>
      <c r="C33" s="18"/>
      <c r="D33" s="18"/>
      <c r="E33" s="18"/>
      <c r="F33" s="21"/>
    </row>
    <row r="34" spans="1:8" s="37" customFormat="1" x14ac:dyDescent="0.25">
      <c r="A34" s="9"/>
      <c r="B34" s="23" t="s">
        <v>13</v>
      </c>
      <c r="C34" s="18">
        <v>42085468</v>
      </c>
      <c r="D34" s="18"/>
      <c r="E34" s="18">
        <v>42085468</v>
      </c>
      <c r="F34" s="21"/>
    </row>
    <row r="35" spans="1:8" s="41" customFormat="1" x14ac:dyDescent="0.25">
      <c r="A35" s="38"/>
      <c r="B35" s="42" t="s">
        <v>0</v>
      </c>
      <c r="C35" s="39">
        <v>0</v>
      </c>
      <c r="D35" s="43"/>
      <c r="E35" s="39">
        <v>0</v>
      </c>
      <c r="F35" s="21"/>
    </row>
    <row r="36" spans="1:8" s="41" customFormat="1" x14ac:dyDescent="0.25">
      <c r="A36" s="38"/>
      <c r="B36" s="28" t="s">
        <v>14</v>
      </c>
      <c r="C36" s="39">
        <v>-112895</v>
      </c>
      <c r="D36" s="40"/>
      <c r="E36" s="39">
        <v>-112895</v>
      </c>
      <c r="F36" s="21"/>
    </row>
    <row r="37" spans="1:8" s="35" customFormat="1" x14ac:dyDescent="0.25">
      <c r="A37" s="34"/>
      <c r="B37" s="23" t="s">
        <v>26</v>
      </c>
      <c r="C37" s="39">
        <v>957976</v>
      </c>
      <c r="D37" s="43"/>
      <c r="E37" s="44">
        <v>957976</v>
      </c>
      <c r="F37" s="21"/>
    </row>
    <row r="38" spans="1:8" s="12" customFormat="1" x14ac:dyDescent="0.25">
      <c r="A38" s="45">
        <v>3561</v>
      </c>
      <c r="B38" s="23" t="s">
        <v>28</v>
      </c>
      <c r="C38" s="39">
        <v>5201251</v>
      </c>
      <c r="D38" s="40"/>
      <c r="E38" s="39">
        <v>5201251</v>
      </c>
      <c r="F38" s="21"/>
    </row>
    <row r="39" spans="1:8" s="12" customFormat="1" ht="30" x14ac:dyDescent="0.25">
      <c r="A39" s="45">
        <v>3561</v>
      </c>
      <c r="B39" s="46" t="s">
        <v>27</v>
      </c>
      <c r="C39" s="39">
        <v>63860</v>
      </c>
      <c r="D39" s="40"/>
      <c r="E39" s="39">
        <v>100800</v>
      </c>
      <c r="F39" s="21"/>
    </row>
    <row r="40" spans="1:8" s="37" customFormat="1" x14ac:dyDescent="0.25">
      <c r="A40" s="47"/>
      <c r="B40" s="23" t="s">
        <v>23</v>
      </c>
      <c r="C40" s="39">
        <v>-13968110</v>
      </c>
      <c r="D40" s="40"/>
      <c r="E40" s="39">
        <v>183853</v>
      </c>
      <c r="F40" s="21"/>
    </row>
    <row r="41" spans="1:8" s="52" customFormat="1" ht="14.25" x14ac:dyDescent="0.2">
      <c r="A41" s="48"/>
      <c r="B41" s="49" t="s">
        <v>9</v>
      </c>
      <c r="C41" s="50">
        <f>C34+C35+C37+C38+C39+C40+C36</f>
        <v>34227550</v>
      </c>
      <c r="D41" s="51"/>
      <c r="E41" s="50">
        <f>E34+E35+E37+E38+E39+E40+E36</f>
        <v>48416453</v>
      </c>
      <c r="F41" s="21"/>
    </row>
    <row r="42" spans="1:8" s="52" customFormat="1" thickBot="1" x14ac:dyDescent="0.25">
      <c r="A42" s="48"/>
      <c r="B42" s="49" t="s">
        <v>4</v>
      </c>
      <c r="C42" s="53">
        <f>C31+C41</f>
        <v>267542125.90000001</v>
      </c>
      <c r="D42" s="51"/>
      <c r="E42" s="53">
        <f>E31+E41</f>
        <v>339682133</v>
      </c>
      <c r="F42" s="21"/>
      <c r="G42" s="54"/>
      <c r="H42" s="54"/>
    </row>
    <row r="43" spans="1:8" s="12" customFormat="1" ht="15.75" thickTop="1" x14ac:dyDescent="0.25">
      <c r="A43" s="9"/>
      <c r="B43" s="20"/>
      <c r="C43" s="149">
        <f>C19-C42</f>
        <v>9.9999994039535522E-2</v>
      </c>
      <c r="D43" s="18"/>
      <c r="E43" s="149">
        <f t="shared" ref="E43" si="0">E19-E42</f>
        <v>0</v>
      </c>
    </row>
    <row r="47" spans="1:8" ht="15" customHeight="1" x14ac:dyDescent="0.25">
      <c r="A47" s="57"/>
      <c r="B47" s="58" t="s">
        <v>36</v>
      </c>
      <c r="C47" s="142" t="s">
        <v>37</v>
      </c>
      <c r="D47" s="142"/>
      <c r="E47" s="142"/>
    </row>
    <row r="48" spans="1:8" ht="15.75" x14ac:dyDescent="0.25">
      <c r="A48" s="58"/>
      <c r="B48" s="58"/>
      <c r="C48" s="58"/>
      <c r="D48" s="58"/>
      <c r="E48" s="58"/>
    </row>
    <row r="49" spans="1:7" ht="15.75" x14ac:dyDescent="0.25">
      <c r="A49" s="143"/>
      <c r="B49" s="143"/>
      <c r="C49" s="143"/>
      <c r="D49" s="61"/>
      <c r="E49" s="61"/>
      <c r="F49" s="55"/>
      <c r="G49" s="55"/>
    </row>
    <row r="50" spans="1:7" ht="15" customHeight="1" x14ac:dyDescent="0.25">
      <c r="A50" s="57"/>
      <c r="B50" s="58" t="s">
        <v>136</v>
      </c>
      <c r="C50" s="144" t="s">
        <v>137</v>
      </c>
      <c r="D50" s="144"/>
      <c r="E50" s="144"/>
      <c r="F50" s="141"/>
      <c r="G50" s="141"/>
    </row>
    <row r="53" spans="1:7" x14ac:dyDescent="0.25">
      <c r="B53" s="59" t="s">
        <v>138</v>
      </c>
    </row>
    <row r="54" spans="1:7" x14ac:dyDescent="0.25">
      <c r="B54" s="60" t="s">
        <v>139</v>
      </c>
    </row>
  </sheetData>
  <mergeCells count="4">
    <mergeCell ref="F50:G50"/>
    <mergeCell ref="C47:E47"/>
    <mergeCell ref="A49:C49"/>
    <mergeCell ref="C50:E5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zoomScale="90" zoomScaleNormal="90" workbookViewId="0">
      <selection activeCell="I14" sqref="I14"/>
    </sheetView>
  </sheetViews>
  <sheetFormatPr defaultRowHeight="15" x14ac:dyDescent="0.25"/>
  <cols>
    <col min="1" max="1" width="6.42578125" style="75" customWidth="1"/>
    <col min="2" max="2" width="58.5703125" style="75" customWidth="1"/>
    <col min="3" max="3" width="18.5703125" style="75" customWidth="1"/>
    <col min="4" max="4" width="5.28515625" style="75" customWidth="1"/>
    <col min="5" max="5" width="20.85546875" style="75" customWidth="1"/>
    <col min="6" max="16384" width="9.140625" style="75"/>
  </cols>
  <sheetData>
    <row r="1" spans="1:5" s="62" customFormat="1" ht="17.25" customHeight="1" x14ac:dyDescent="0.2">
      <c r="C1" s="63"/>
      <c r="D1" s="63"/>
      <c r="E1" s="63"/>
    </row>
    <row r="2" spans="1:5" s="62" customFormat="1" ht="18.75" customHeight="1" x14ac:dyDescent="0.25">
      <c r="B2" s="64" t="s">
        <v>40</v>
      </c>
      <c r="C2" s="63"/>
      <c r="D2" s="63"/>
      <c r="E2" s="63"/>
    </row>
    <row r="3" spans="1:5" s="62" customFormat="1" ht="16.5" customHeight="1" x14ac:dyDescent="0.25">
      <c r="A3" s="65" t="s">
        <v>41</v>
      </c>
      <c r="C3" s="66"/>
      <c r="D3" s="66"/>
      <c r="E3" s="66"/>
    </row>
    <row r="4" spans="1:5" s="70" customFormat="1" ht="29.25" x14ac:dyDescent="0.25">
      <c r="A4" s="67"/>
      <c r="B4" s="68"/>
      <c r="C4" s="13" t="s">
        <v>140</v>
      </c>
      <c r="D4" s="69"/>
      <c r="E4" s="13" t="s">
        <v>141</v>
      </c>
    </row>
    <row r="5" spans="1:5" s="70" customFormat="1" ht="28.5" x14ac:dyDescent="0.25">
      <c r="A5" s="67"/>
      <c r="B5" s="68"/>
      <c r="C5" s="69" t="s">
        <v>21</v>
      </c>
      <c r="D5" s="69"/>
      <c r="E5" s="69" t="s">
        <v>21</v>
      </c>
    </row>
    <row r="6" spans="1:5" s="70" customFormat="1" x14ac:dyDescent="0.25">
      <c r="A6" s="67"/>
      <c r="B6" s="71"/>
      <c r="C6" s="72" t="s">
        <v>8</v>
      </c>
      <c r="D6" s="73"/>
      <c r="E6" s="72" t="s">
        <v>8</v>
      </c>
    </row>
    <row r="7" spans="1:5" s="70" customFormat="1" ht="14.25" x14ac:dyDescent="0.2">
      <c r="A7" s="67"/>
      <c r="B7" s="67"/>
      <c r="C7" s="74"/>
      <c r="D7" s="74"/>
      <c r="E7" s="74"/>
    </row>
    <row r="8" spans="1:5" x14ac:dyDescent="0.25">
      <c r="B8" s="76" t="s">
        <v>42</v>
      </c>
      <c r="C8" s="77">
        <v>11796217</v>
      </c>
      <c r="D8" s="77"/>
      <c r="E8" s="77">
        <v>17217060</v>
      </c>
    </row>
    <row r="9" spans="1:5" x14ac:dyDescent="0.25">
      <c r="B9" s="76" t="s">
        <v>43</v>
      </c>
      <c r="C9" s="78">
        <v>-8370582</v>
      </c>
      <c r="D9" s="77"/>
      <c r="E9" s="78">
        <v>-10676611</v>
      </c>
    </row>
    <row r="10" spans="1:5" ht="20.25" customHeight="1" x14ac:dyDescent="0.25">
      <c r="B10" s="76" t="s">
        <v>44</v>
      </c>
      <c r="C10" s="79">
        <f>C8+C9</f>
        <v>3425635</v>
      </c>
      <c r="D10" s="80"/>
      <c r="E10" s="79">
        <f>E8+E9</f>
        <v>6540449</v>
      </c>
    </row>
    <row r="11" spans="1:5" ht="21.75" customHeight="1" x14ac:dyDescent="0.25">
      <c r="B11" s="76" t="s">
        <v>45</v>
      </c>
      <c r="C11" s="77">
        <v>1923455</v>
      </c>
      <c r="D11" s="77"/>
      <c r="E11" s="77">
        <v>1422595</v>
      </c>
    </row>
    <row r="12" spans="1:5" x14ac:dyDescent="0.25">
      <c r="B12" s="76" t="s">
        <v>46</v>
      </c>
      <c r="C12" s="78">
        <v>-1185108</v>
      </c>
      <c r="D12" s="77"/>
      <c r="E12" s="78">
        <v>-445116</v>
      </c>
    </row>
    <row r="13" spans="1:5" ht="24" customHeight="1" x14ac:dyDescent="0.25">
      <c r="B13" s="76" t="s">
        <v>47</v>
      </c>
      <c r="C13" s="79">
        <f>C11+C12</f>
        <v>738347</v>
      </c>
      <c r="D13" s="80"/>
      <c r="E13" s="79">
        <f>E11+E12</f>
        <v>977479</v>
      </c>
    </row>
    <row r="14" spans="1:5" ht="30" x14ac:dyDescent="0.25">
      <c r="B14" s="76" t="s">
        <v>48</v>
      </c>
      <c r="C14" s="78">
        <v>-788632</v>
      </c>
      <c r="D14" s="77"/>
      <c r="E14" s="81">
        <v>1551918</v>
      </c>
    </row>
    <row r="15" spans="1:5" ht="60" x14ac:dyDescent="0.25">
      <c r="B15" s="76" t="s">
        <v>49</v>
      </c>
      <c r="C15" s="78">
        <v>-3085352</v>
      </c>
      <c r="D15" s="82"/>
      <c r="E15" s="83">
        <v>-5149337</v>
      </c>
    </row>
    <row r="16" spans="1:5" ht="32.25" customHeight="1" x14ac:dyDescent="0.25">
      <c r="B16" s="76" t="s">
        <v>50</v>
      </c>
      <c r="C16" s="78">
        <v>-3247903</v>
      </c>
      <c r="D16" s="82"/>
      <c r="E16" s="83">
        <v>3120468</v>
      </c>
    </row>
    <row r="17" spans="2:5" ht="21" customHeight="1" x14ac:dyDescent="0.25">
      <c r="B17" s="76" t="s">
        <v>51</v>
      </c>
      <c r="C17" s="78">
        <v>-1086932</v>
      </c>
      <c r="D17" s="77"/>
      <c r="E17" s="78">
        <v>-1010944</v>
      </c>
    </row>
    <row r="18" spans="2:5" ht="24.75" customHeight="1" x14ac:dyDescent="0.25">
      <c r="B18" s="76" t="s">
        <v>52</v>
      </c>
      <c r="C18" s="84">
        <f>C10+C13+C14+C16+C17+C15</f>
        <v>-4044837</v>
      </c>
      <c r="D18" s="84"/>
      <c r="E18" s="84">
        <f>E10+E13+E14+E16+E17+E15</f>
        <v>6030033</v>
      </c>
    </row>
    <row r="19" spans="2:5" ht="18.75" customHeight="1" x14ac:dyDescent="0.25">
      <c r="B19" s="76" t="s">
        <v>53</v>
      </c>
      <c r="C19" s="78">
        <v>-828334</v>
      </c>
      <c r="D19" s="77"/>
      <c r="E19" s="78">
        <v>-988861</v>
      </c>
    </row>
    <row r="20" spans="2:5" ht="18" customHeight="1" x14ac:dyDescent="0.25">
      <c r="B20" s="76" t="s">
        <v>54</v>
      </c>
      <c r="C20" s="78">
        <v>-1247895</v>
      </c>
      <c r="D20" s="77"/>
      <c r="E20" s="78">
        <v>-1049632</v>
      </c>
    </row>
    <row r="21" spans="2:5" x14ac:dyDescent="0.25">
      <c r="B21" s="76" t="s">
        <v>55</v>
      </c>
      <c r="C21" s="78">
        <v>-4632484</v>
      </c>
      <c r="D21" s="77"/>
      <c r="E21" s="85">
        <v>-3298240</v>
      </c>
    </row>
    <row r="22" spans="2:5" ht="22.5" customHeight="1" x14ac:dyDescent="0.25">
      <c r="B22" s="76" t="s">
        <v>56</v>
      </c>
      <c r="C22" s="84">
        <f>C18+C19+C20+C21</f>
        <v>-10753550</v>
      </c>
      <c r="D22" s="80"/>
      <c r="E22" s="84">
        <f>E18+E19+E20+E21</f>
        <v>693300</v>
      </c>
    </row>
    <row r="23" spans="2:5" ht="17.25" customHeight="1" x14ac:dyDescent="0.25">
      <c r="B23" s="76" t="s">
        <v>57</v>
      </c>
      <c r="C23" s="78">
        <v>-150072</v>
      </c>
      <c r="D23" s="77"/>
      <c r="E23" s="78">
        <v>-259205</v>
      </c>
    </row>
    <row r="24" spans="2:5" ht="20.25" customHeight="1" thickBot="1" x14ac:dyDescent="0.3">
      <c r="B24" s="76" t="s">
        <v>58</v>
      </c>
      <c r="C24" s="86">
        <f>C22+C23</f>
        <v>-10903622</v>
      </c>
      <c r="D24" s="80"/>
      <c r="E24" s="86">
        <f>E22+E23</f>
        <v>434095</v>
      </c>
    </row>
    <row r="25" spans="2:5" ht="33.75" customHeight="1" thickTop="1" x14ac:dyDescent="0.25">
      <c r="B25" s="76" t="s">
        <v>59</v>
      </c>
      <c r="C25" s="87"/>
      <c r="D25" s="87"/>
      <c r="E25" s="87"/>
    </row>
    <row r="26" spans="2:5" ht="49.5" customHeight="1" x14ac:dyDescent="0.25">
      <c r="B26" s="88" t="s">
        <v>60</v>
      </c>
      <c r="C26" s="87"/>
      <c r="D26" s="87"/>
      <c r="E26" s="87"/>
    </row>
    <row r="27" spans="2:5" ht="32.25" customHeight="1" x14ac:dyDescent="0.25">
      <c r="B27" s="76" t="s">
        <v>61</v>
      </c>
      <c r="C27" s="87"/>
      <c r="D27" s="87"/>
      <c r="E27" s="87"/>
    </row>
    <row r="28" spans="2:5" ht="17.25" customHeight="1" x14ac:dyDescent="0.25">
      <c r="B28" s="76" t="s">
        <v>62</v>
      </c>
      <c r="C28" s="83">
        <v>-36940</v>
      </c>
      <c r="D28" s="77"/>
      <c r="E28" s="78">
        <v>-2388</v>
      </c>
    </row>
    <row r="29" spans="2:5" ht="33" customHeight="1" x14ac:dyDescent="0.25">
      <c r="B29" s="88" t="s">
        <v>63</v>
      </c>
      <c r="C29" s="83"/>
      <c r="D29" s="77"/>
      <c r="E29" s="78"/>
    </row>
    <row r="30" spans="2:5" x14ac:dyDescent="0.25">
      <c r="B30" s="76" t="s">
        <v>64</v>
      </c>
      <c r="C30" s="89"/>
      <c r="D30" s="87"/>
      <c r="E30" s="87"/>
    </row>
    <row r="31" spans="2:5" x14ac:dyDescent="0.25">
      <c r="B31" s="76" t="s">
        <v>62</v>
      </c>
      <c r="C31" s="90">
        <v>0</v>
      </c>
      <c r="D31" s="91"/>
      <c r="E31" s="90">
        <v>6224648</v>
      </c>
    </row>
    <row r="32" spans="2:5" ht="10.5" customHeight="1" x14ac:dyDescent="0.25">
      <c r="B32" s="76"/>
      <c r="C32" s="77"/>
      <c r="D32" s="91"/>
      <c r="E32" s="90"/>
    </row>
    <row r="33" spans="2:5" ht="20.25" customHeight="1" x14ac:dyDescent="0.25">
      <c r="B33" s="92" t="s">
        <v>65</v>
      </c>
      <c r="C33" s="93">
        <v>-3248341</v>
      </c>
      <c r="D33" s="94"/>
      <c r="E33" s="78"/>
    </row>
    <row r="34" spans="2:5" ht="30" x14ac:dyDescent="0.25">
      <c r="B34" s="76" t="s">
        <v>66</v>
      </c>
      <c r="C34" s="95">
        <f>C28+C31+C33</f>
        <v>-3285281</v>
      </c>
      <c r="D34" s="96"/>
      <c r="E34" s="95">
        <f>E28+E31+E33</f>
        <v>6222260</v>
      </c>
    </row>
    <row r="35" spans="2:5" ht="21.75" customHeight="1" x14ac:dyDescent="0.25">
      <c r="B35" s="76"/>
      <c r="C35" s="96"/>
      <c r="D35" s="96"/>
      <c r="E35" s="96"/>
    </row>
    <row r="36" spans="2:5" ht="27" customHeight="1" x14ac:dyDescent="0.25">
      <c r="B36" s="76" t="s">
        <v>67</v>
      </c>
      <c r="C36" s="95">
        <f>C34+C24</f>
        <v>-14188903</v>
      </c>
      <c r="D36" s="97"/>
      <c r="E36" s="95">
        <f>E34+E24</f>
        <v>6656355</v>
      </c>
    </row>
    <row r="37" spans="2:5" x14ac:dyDescent="0.25">
      <c r="B37" s="76"/>
      <c r="C37" s="77"/>
      <c r="D37" s="77"/>
      <c r="E37" s="77"/>
    </row>
    <row r="38" spans="2:5" x14ac:dyDescent="0.25">
      <c r="B38" s="76"/>
      <c r="C38" s="77"/>
      <c r="D38" s="77"/>
      <c r="E38" s="77"/>
    </row>
    <row r="39" spans="2:5" x14ac:dyDescent="0.25">
      <c r="B39" s="76"/>
      <c r="C39" s="77"/>
      <c r="D39" s="77"/>
      <c r="E39" s="77"/>
    </row>
    <row r="40" spans="2:5" x14ac:dyDescent="0.25">
      <c r="B40" s="76"/>
      <c r="C40" s="77"/>
      <c r="D40" s="77"/>
      <c r="E40" s="77"/>
    </row>
    <row r="41" spans="2:5" x14ac:dyDescent="0.25">
      <c r="B41" s="76"/>
      <c r="C41" s="77"/>
      <c r="D41" s="77"/>
      <c r="E41" s="77"/>
    </row>
    <row r="42" spans="2:5" ht="15.75" x14ac:dyDescent="0.25">
      <c r="B42" s="98" t="s">
        <v>36</v>
      </c>
      <c r="C42" s="99"/>
      <c r="D42" s="99"/>
      <c r="E42" s="100" t="s">
        <v>37</v>
      </c>
    </row>
    <row r="43" spans="2:5" ht="15.75" x14ac:dyDescent="0.25">
      <c r="B43" s="98"/>
      <c r="C43" s="99"/>
      <c r="D43" s="99"/>
      <c r="E43" s="101"/>
    </row>
    <row r="44" spans="2:5" ht="15.75" x14ac:dyDescent="0.25">
      <c r="B44" s="98"/>
      <c r="C44" s="99"/>
      <c r="D44" s="99"/>
      <c r="E44" s="101"/>
    </row>
    <row r="45" spans="2:5" ht="15.75" x14ac:dyDescent="0.25">
      <c r="B45" s="145" t="s">
        <v>136</v>
      </c>
      <c r="C45" s="145"/>
      <c r="D45" s="99"/>
      <c r="E45" s="100" t="s">
        <v>137</v>
      </c>
    </row>
    <row r="46" spans="2:5" ht="15.75" x14ac:dyDescent="0.25">
      <c r="B46" s="99"/>
      <c r="C46" s="99"/>
      <c r="D46" s="99"/>
      <c r="E46" s="99"/>
    </row>
    <row r="48" spans="2:5" x14ac:dyDescent="0.25">
      <c r="B48" s="59" t="s">
        <v>138</v>
      </c>
    </row>
    <row r="49" spans="2:5" x14ac:dyDescent="0.25">
      <c r="B49" s="60" t="s">
        <v>139</v>
      </c>
    </row>
    <row r="50" spans="2:5" x14ac:dyDescent="0.25">
      <c r="B50" s="76"/>
      <c r="C50" s="77"/>
      <c r="D50" s="77"/>
      <c r="E50" s="77"/>
    </row>
    <row r="51" spans="2:5" x14ac:dyDescent="0.25">
      <c r="B51" s="76"/>
      <c r="C51" s="77"/>
      <c r="D51" s="77"/>
      <c r="E51" s="77"/>
    </row>
    <row r="52" spans="2:5" x14ac:dyDescent="0.25">
      <c r="B52" s="76"/>
      <c r="C52" s="77"/>
      <c r="D52" s="77"/>
      <c r="E52" s="77"/>
    </row>
    <row r="53" spans="2:5" x14ac:dyDescent="0.25">
      <c r="B53" s="76"/>
      <c r="C53" s="77"/>
      <c r="D53" s="77"/>
      <c r="E53" s="77"/>
    </row>
    <row r="54" spans="2:5" x14ac:dyDescent="0.25">
      <c r="B54" s="76"/>
      <c r="C54" s="77"/>
      <c r="D54" s="77"/>
      <c r="E54" s="77"/>
    </row>
    <row r="55" spans="2:5" x14ac:dyDescent="0.25">
      <c r="C55" s="77"/>
      <c r="D55" s="77"/>
      <c r="E55" s="77"/>
    </row>
  </sheetData>
  <mergeCells count="1">
    <mergeCell ref="B45:C4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46" zoomScale="90" zoomScaleNormal="90" workbookViewId="0">
      <selection activeCell="A66" sqref="A66"/>
    </sheetView>
  </sheetViews>
  <sheetFormatPr defaultRowHeight="15" x14ac:dyDescent="0.25"/>
  <cols>
    <col min="1" max="1" width="58.140625" style="105" customWidth="1"/>
    <col min="2" max="2" width="21" style="105" customWidth="1"/>
    <col min="3" max="3" width="9.140625" style="105"/>
    <col min="4" max="4" width="16.85546875" style="114" customWidth="1"/>
    <col min="5" max="5" width="9.140625" style="105"/>
    <col min="6" max="6" width="13.28515625" style="104" bestFit="1" customWidth="1"/>
    <col min="7" max="7" width="11.28515625" style="104" bestFit="1" customWidth="1"/>
    <col min="8" max="8" width="10" style="104" bestFit="1" customWidth="1"/>
    <col min="9" max="9" width="13.5703125" style="104" customWidth="1"/>
    <col min="10" max="10" width="17.42578125" style="104" customWidth="1"/>
    <col min="11" max="16384" width="9.140625" style="105"/>
  </cols>
  <sheetData>
    <row r="1" spans="1:10" ht="15.75" x14ac:dyDescent="0.25">
      <c r="A1" s="102" t="s">
        <v>68</v>
      </c>
      <c r="B1" s="102"/>
      <c r="C1" s="102"/>
      <c r="D1" s="103"/>
      <c r="E1" s="102"/>
    </row>
    <row r="2" spans="1:10" ht="16.5" customHeight="1" thickBot="1" x14ac:dyDescent="0.3">
      <c r="A2" s="146" t="s">
        <v>142</v>
      </c>
      <c r="B2" s="146"/>
      <c r="C2" s="146"/>
      <c r="D2" s="146"/>
      <c r="E2" s="102"/>
    </row>
    <row r="3" spans="1:10" x14ac:dyDescent="0.25">
      <c r="A3" s="150"/>
      <c r="B3" s="150"/>
      <c r="C3" s="150"/>
      <c r="D3" s="151"/>
    </row>
    <row r="4" spans="1:10" x14ac:dyDescent="0.25">
      <c r="A4" s="152"/>
      <c r="B4" s="106" t="s">
        <v>143</v>
      </c>
      <c r="C4" s="152"/>
      <c r="D4" s="106" t="s">
        <v>144</v>
      </c>
    </row>
    <row r="5" spans="1:10" x14ac:dyDescent="0.25">
      <c r="A5" s="152"/>
      <c r="B5" s="106" t="s">
        <v>69</v>
      </c>
      <c r="C5" s="152"/>
      <c r="D5" s="106" t="s">
        <v>70</v>
      </c>
    </row>
    <row r="6" spans="1:10" x14ac:dyDescent="0.25">
      <c r="A6" s="152"/>
      <c r="B6" s="106" t="s">
        <v>21</v>
      </c>
      <c r="C6" s="152"/>
      <c r="D6" s="107" t="s">
        <v>21</v>
      </c>
    </row>
    <row r="7" spans="1:10" ht="15.75" thickBot="1" x14ac:dyDescent="0.3">
      <c r="A7" s="152"/>
      <c r="B7" s="153" t="s">
        <v>71</v>
      </c>
      <c r="C7" s="152"/>
      <c r="D7" s="154" t="s">
        <v>71</v>
      </c>
    </row>
    <row r="8" spans="1:10" ht="26.25" x14ac:dyDescent="0.25">
      <c r="A8" s="155" t="s">
        <v>72</v>
      </c>
      <c r="B8" s="156"/>
      <c r="C8" s="156"/>
      <c r="D8" s="157"/>
    </row>
    <row r="9" spans="1:10" x14ac:dyDescent="0.25">
      <c r="A9" s="158" t="s">
        <v>73</v>
      </c>
      <c r="B9" s="159">
        <v>8745654</v>
      </c>
      <c r="C9" s="159"/>
      <c r="D9" s="160">
        <v>13631900</v>
      </c>
      <c r="E9" s="108"/>
      <c r="F9" s="109"/>
      <c r="G9" s="109"/>
      <c r="I9" s="110"/>
      <c r="J9" s="109"/>
    </row>
    <row r="10" spans="1:10" x14ac:dyDescent="0.25">
      <c r="A10" s="158" t="s">
        <v>74</v>
      </c>
      <c r="B10" s="159">
        <v>-8211041</v>
      </c>
      <c r="C10" s="159"/>
      <c r="D10" s="160">
        <v>-10508497</v>
      </c>
      <c r="E10" s="108"/>
      <c r="F10" s="109"/>
      <c r="G10" s="109"/>
      <c r="I10" s="110"/>
      <c r="J10" s="109"/>
    </row>
    <row r="11" spans="1:10" x14ac:dyDescent="0.25">
      <c r="A11" s="158" t="s">
        <v>75</v>
      </c>
      <c r="B11" s="159">
        <v>1924667</v>
      </c>
      <c r="C11" s="159"/>
      <c r="D11" s="160">
        <v>1175585</v>
      </c>
      <c r="E11" s="108"/>
      <c r="F11" s="109"/>
      <c r="G11" s="109"/>
      <c r="I11" s="110"/>
      <c r="J11" s="109"/>
    </row>
    <row r="12" spans="1:10" x14ac:dyDescent="0.25">
      <c r="A12" s="158" t="s">
        <v>76</v>
      </c>
      <c r="B12" s="159">
        <v>-1331724</v>
      </c>
      <c r="C12" s="159"/>
      <c r="D12" s="160">
        <v>-360345</v>
      </c>
      <c r="E12" s="108"/>
      <c r="F12" s="109"/>
      <c r="G12" s="109"/>
      <c r="I12" s="110"/>
      <c r="J12" s="109"/>
    </row>
    <row r="13" spans="1:10" x14ac:dyDescent="0.25">
      <c r="A13" s="158" t="s">
        <v>77</v>
      </c>
      <c r="B13" s="159">
        <v>-811289.74691811344</v>
      </c>
      <c r="C13" s="159"/>
      <c r="D13" s="160">
        <v>3716420</v>
      </c>
      <c r="E13" s="108"/>
      <c r="F13" s="109"/>
      <c r="G13" s="109"/>
      <c r="I13" s="110"/>
      <c r="J13" s="109"/>
    </row>
    <row r="14" spans="1:10" ht="39" x14ac:dyDescent="0.25">
      <c r="A14" s="158" t="s">
        <v>78</v>
      </c>
      <c r="B14" s="159">
        <v>-15746535</v>
      </c>
      <c r="C14" s="159"/>
      <c r="D14" s="161">
        <v>-2028869</v>
      </c>
      <c r="E14" s="108"/>
      <c r="F14" s="109"/>
      <c r="G14" s="109"/>
      <c r="I14" s="110"/>
      <c r="J14" s="109"/>
    </row>
    <row r="15" spans="1:10" x14ac:dyDescent="0.25">
      <c r="A15" s="158" t="s">
        <v>79</v>
      </c>
      <c r="B15" s="159">
        <v>-4454092.7294471394</v>
      </c>
      <c r="C15" s="159"/>
      <c r="D15" s="161">
        <v>-1010944</v>
      </c>
      <c r="E15" s="108"/>
      <c r="F15" s="109"/>
      <c r="G15" s="109"/>
      <c r="I15" s="110"/>
      <c r="J15" s="109"/>
    </row>
    <row r="16" spans="1:10" x14ac:dyDescent="0.25">
      <c r="A16" s="158" t="s">
        <v>80</v>
      </c>
      <c r="B16" s="159">
        <v>-1244138</v>
      </c>
      <c r="C16" s="159"/>
      <c r="D16" s="161">
        <v>-4335135</v>
      </c>
      <c r="E16" s="108"/>
      <c r="F16" s="109"/>
      <c r="G16" s="109"/>
      <c r="I16" s="110"/>
      <c r="J16" s="109"/>
    </row>
    <row r="17" spans="1:10" x14ac:dyDescent="0.25">
      <c r="A17" s="158" t="s">
        <v>81</v>
      </c>
      <c r="B17" s="162">
        <v>-3682019</v>
      </c>
      <c r="C17" s="159"/>
      <c r="D17" s="163">
        <v>2554675</v>
      </c>
      <c r="E17" s="108"/>
      <c r="F17" s="109"/>
      <c r="G17" s="109"/>
      <c r="I17" s="110"/>
      <c r="J17" s="109"/>
    </row>
    <row r="18" spans="1:10" x14ac:dyDescent="0.25">
      <c r="A18" s="155" t="s">
        <v>82</v>
      </c>
      <c r="B18" s="164">
        <f>SUM(B9:B17)</f>
        <v>-24810518.476365253</v>
      </c>
      <c r="C18" s="165"/>
      <c r="D18" s="164">
        <f>SUM(D9:D17)</f>
        <v>2834790</v>
      </c>
      <c r="E18" s="108"/>
      <c r="F18" s="109"/>
      <c r="G18" s="109"/>
      <c r="I18" s="111"/>
      <c r="J18" s="109"/>
    </row>
    <row r="19" spans="1:10" ht="26.25" x14ac:dyDescent="0.25">
      <c r="A19" s="158" t="s">
        <v>20</v>
      </c>
      <c r="B19" s="159">
        <v>522121</v>
      </c>
      <c r="C19" s="159"/>
      <c r="D19" s="161">
        <v>-21859183</v>
      </c>
      <c r="E19" s="108"/>
      <c r="F19" s="109"/>
      <c r="G19" s="109"/>
      <c r="I19" s="110"/>
      <c r="J19" s="109"/>
    </row>
    <row r="20" spans="1:10" x14ac:dyDescent="0.25">
      <c r="A20" s="158" t="s">
        <v>19</v>
      </c>
      <c r="B20" s="159">
        <v>21951907</v>
      </c>
      <c r="C20" s="159"/>
      <c r="D20" s="161">
        <v>-1481503</v>
      </c>
      <c r="E20" s="108"/>
      <c r="F20" s="109"/>
      <c r="G20" s="109"/>
      <c r="I20" s="110"/>
      <c r="J20" s="109"/>
    </row>
    <row r="21" spans="1:10" x14ac:dyDescent="0.25">
      <c r="A21" s="158" t="s">
        <v>10</v>
      </c>
      <c r="B21" s="159">
        <v>1698097</v>
      </c>
      <c r="C21" s="159"/>
      <c r="D21" s="161">
        <v>-8888318</v>
      </c>
      <c r="E21" s="108"/>
      <c r="F21" s="109"/>
      <c r="G21" s="109"/>
      <c r="I21" s="110"/>
      <c r="J21" s="109"/>
    </row>
    <row r="22" spans="1:10" x14ac:dyDescent="0.25">
      <c r="A22" s="155" t="s">
        <v>83</v>
      </c>
      <c r="B22" s="159"/>
      <c r="C22" s="159"/>
      <c r="D22" s="161"/>
      <c r="E22" s="108"/>
      <c r="F22" s="109"/>
      <c r="G22" s="109"/>
      <c r="I22" s="110"/>
      <c r="J22" s="109"/>
    </row>
    <row r="23" spans="1:10" x14ac:dyDescent="0.25">
      <c r="A23" s="158" t="s">
        <v>84</v>
      </c>
      <c r="B23" s="159">
        <v>-6140149</v>
      </c>
      <c r="C23" s="166"/>
      <c r="D23" s="161">
        <v>-4311523</v>
      </c>
      <c r="E23" s="108"/>
      <c r="F23" s="109"/>
      <c r="G23" s="109"/>
      <c r="I23" s="110"/>
      <c r="J23" s="109"/>
    </row>
    <row r="24" spans="1:10" x14ac:dyDescent="0.25">
      <c r="A24" s="158" t="s">
        <v>16</v>
      </c>
      <c r="B24" s="159">
        <v>-52601515</v>
      </c>
      <c r="C24" s="166"/>
      <c r="D24" s="161">
        <v>-43313881</v>
      </c>
      <c r="E24" s="108"/>
      <c r="F24" s="109"/>
      <c r="G24" s="109"/>
      <c r="I24" s="110"/>
      <c r="J24" s="109"/>
    </row>
    <row r="25" spans="1:10" x14ac:dyDescent="0.25">
      <c r="A25" s="158" t="s">
        <v>85</v>
      </c>
      <c r="B25" s="159">
        <v>-640004</v>
      </c>
      <c r="C25" s="166"/>
      <c r="D25" s="161">
        <v>188001</v>
      </c>
      <c r="E25" s="108"/>
      <c r="F25" s="109"/>
      <c r="G25" s="109"/>
      <c r="I25" s="110"/>
      <c r="J25" s="109"/>
    </row>
    <row r="26" spans="1:10" x14ac:dyDescent="0.25">
      <c r="A26" s="158" t="s">
        <v>86</v>
      </c>
      <c r="B26" s="167">
        <v>423733</v>
      </c>
      <c r="C26" s="159"/>
      <c r="D26" s="168">
        <v>1122977</v>
      </c>
      <c r="E26" s="108"/>
      <c r="F26" s="109"/>
      <c r="G26" s="109"/>
      <c r="I26" s="110"/>
      <c r="J26" s="109"/>
    </row>
    <row r="27" spans="1:10" ht="26.25" x14ac:dyDescent="0.25">
      <c r="A27" s="155" t="s">
        <v>87</v>
      </c>
      <c r="B27" s="166">
        <f>SUM(B18:B26)</f>
        <v>-59596328.476365253</v>
      </c>
      <c r="C27" s="159"/>
      <c r="D27" s="166">
        <f>SUM(D18:D26)</f>
        <v>-75708640</v>
      </c>
      <c r="E27" s="108"/>
      <c r="F27" s="109"/>
      <c r="G27" s="109"/>
      <c r="I27" s="111"/>
      <c r="J27" s="109"/>
    </row>
    <row r="28" spans="1:10" x14ac:dyDescent="0.25">
      <c r="A28" s="158" t="s">
        <v>88</v>
      </c>
      <c r="B28" s="167">
        <v>0</v>
      </c>
      <c r="C28" s="158"/>
      <c r="D28" s="168">
        <v>-101811</v>
      </c>
      <c r="E28" s="108"/>
      <c r="F28" s="109"/>
      <c r="G28" s="109"/>
      <c r="I28" s="110"/>
      <c r="J28" s="109"/>
    </row>
    <row r="29" spans="1:10" ht="26.25" x14ac:dyDescent="0.25">
      <c r="A29" s="169" t="s">
        <v>89</v>
      </c>
      <c r="B29" s="170">
        <f>SUM(B27:B28)</f>
        <v>-59596328.476365253</v>
      </c>
      <c r="C29" s="159"/>
      <c r="D29" s="171">
        <f>SUM(D27:D28)</f>
        <v>-75810451</v>
      </c>
      <c r="E29" s="108"/>
      <c r="F29" s="109"/>
      <c r="G29" s="109"/>
      <c r="I29" s="111"/>
      <c r="J29" s="109"/>
    </row>
    <row r="30" spans="1:10" x14ac:dyDescent="0.25">
      <c r="A30" s="155"/>
      <c r="B30" s="158"/>
      <c r="C30" s="158"/>
      <c r="D30" s="172"/>
      <c r="F30" s="109"/>
      <c r="G30" s="109"/>
      <c r="I30" s="112"/>
      <c r="J30" s="109"/>
    </row>
    <row r="31" spans="1:10" ht="26.25" x14ac:dyDescent="0.25">
      <c r="A31" s="155" t="s">
        <v>90</v>
      </c>
      <c r="B31" s="155"/>
      <c r="C31" s="155"/>
      <c r="D31" s="173"/>
      <c r="F31" s="109"/>
      <c r="G31" s="109"/>
      <c r="I31" s="113"/>
      <c r="J31" s="109"/>
    </row>
    <row r="32" spans="1:10" ht="26.25" x14ac:dyDescent="0.25">
      <c r="A32" s="158" t="s">
        <v>91</v>
      </c>
      <c r="B32" s="159">
        <v>341775</v>
      </c>
      <c r="C32" s="159"/>
      <c r="D32" s="161">
        <v>1313207</v>
      </c>
      <c r="F32" s="109"/>
      <c r="G32" s="109"/>
      <c r="I32" s="110"/>
      <c r="J32" s="109"/>
    </row>
    <row r="33" spans="1:10" ht="26.25" x14ac:dyDescent="0.25">
      <c r="A33" s="158" t="s">
        <v>92</v>
      </c>
      <c r="B33" s="159">
        <v>0</v>
      </c>
      <c r="C33" s="159"/>
      <c r="D33" s="161">
        <v>-49511</v>
      </c>
      <c r="F33" s="109"/>
      <c r="G33" s="109"/>
      <c r="I33" s="110"/>
      <c r="J33" s="109"/>
    </row>
    <row r="34" spans="1:10" x14ac:dyDescent="0.25">
      <c r="A34" s="158" t="s">
        <v>93</v>
      </c>
      <c r="B34" s="159">
        <v>-1225491</v>
      </c>
      <c r="C34" s="159"/>
      <c r="D34" s="161">
        <v>-15594821</v>
      </c>
      <c r="F34" s="109"/>
      <c r="G34" s="109"/>
      <c r="I34" s="110"/>
      <c r="J34" s="109"/>
    </row>
    <row r="35" spans="1:10" x14ac:dyDescent="0.25">
      <c r="A35" s="158" t="s">
        <v>94</v>
      </c>
      <c r="B35" s="159">
        <v>0</v>
      </c>
      <c r="C35" s="159"/>
      <c r="D35" s="161">
        <v>81365</v>
      </c>
      <c r="F35" s="109"/>
      <c r="G35" s="109"/>
      <c r="I35" s="110"/>
      <c r="J35" s="109"/>
    </row>
    <row r="36" spans="1:10" x14ac:dyDescent="0.25">
      <c r="A36" s="158" t="s">
        <v>95</v>
      </c>
      <c r="B36" s="162">
        <v>17118</v>
      </c>
      <c r="C36" s="159"/>
      <c r="D36" s="161">
        <v>-239599</v>
      </c>
      <c r="F36" s="109"/>
      <c r="G36" s="109"/>
      <c r="I36" s="110"/>
      <c r="J36" s="109"/>
    </row>
    <row r="37" spans="1:10" x14ac:dyDescent="0.25">
      <c r="A37" s="158" t="s">
        <v>96</v>
      </c>
      <c r="B37" s="167">
        <v>0</v>
      </c>
      <c r="C37" s="159"/>
      <c r="D37" s="168"/>
      <c r="F37" s="109"/>
      <c r="G37" s="109"/>
      <c r="I37" s="110"/>
      <c r="J37" s="109"/>
    </row>
    <row r="38" spans="1:10" x14ac:dyDescent="0.25">
      <c r="A38" s="155" t="s">
        <v>97</v>
      </c>
      <c r="B38" s="170">
        <f>SUM(B32:B37)</f>
        <v>-866598</v>
      </c>
      <c r="C38" s="162"/>
      <c r="D38" s="171">
        <f>SUM(D32:D37)</f>
        <v>-14489359</v>
      </c>
      <c r="F38" s="109"/>
      <c r="G38" s="109"/>
      <c r="I38" s="111"/>
      <c r="J38" s="109"/>
    </row>
    <row r="39" spans="1:10" x14ac:dyDescent="0.25">
      <c r="A39" s="150"/>
      <c r="B39" s="150"/>
      <c r="C39" s="150"/>
      <c r="D39" s="151"/>
      <c r="J39" s="109"/>
    </row>
    <row r="40" spans="1:10" ht="26.25" x14ac:dyDescent="0.25">
      <c r="A40" s="155" t="s">
        <v>98</v>
      </c>
      <c r="B40" s="155"/>
      <c r="C40" s="155"/>
      <c r="D40" s="161"/>
      <c r="F40" s="109"/>
      <c r="G40" s="109"/>
      <c r="I40" s="113"/>
      <c r="J40" s="109"/>
    </row>
    <row r="41" spans="1:10" x14ac:dyDescent="0.25">
      <c r="A41" s="158" t="s">
        <v>99</v>
      </c>
      <c r="B41" s="162">
        <v>0</v>
      </c>
      <c r="C41" s="159"/>
      <c r="D41" s="161">
        <v>7300001</v>
      </c>
      <c r="F41" s="109"/>
      <c r="G41" s="109"/>
      <c r="I41" s="110"/>
      <c r="J41" s="109"/>
    </row>
    <row r="42" spans="1:10" x14ac:dyDescent="0.25">
      <c r="A42" s="158" t="s">
        <v>100</v>
      </c>
      <c r="B42" s="162">
        <v>0</v>
      </c>
      <c r="C42" s="159"/>
      <c r="D42" s="161">
        <v>0</v>
      </c>
      <c r="F42" s="109"/>
      <c r="G42" s="109"/>
      <c r="I42" s="110"/>
      <c r="J42" s="109"/>
    </row>
    <row r="43" spans="1:10" x14ac:dyDescent="0.25">
      <c r="A43" s="158" t="s">
        <v>101</v>
      </c>
      <c r="B43" s="162">
        <v>0</v>
      </c>
      <c r="C43" s="159"/>
      <c r="D43" s="161">
        <v>0</v>
      </c>
      <c r="F43" s="109"/>
      <c r="G43" s="109"/>
      <c r="I43" s="110"/>
      <c r="J43" s="109"/>
    </row>
    <row r="44" spans="1:10" x14ac:dyDescent="0.25">
      <c r="A44" s="158" t="s">
        <v>102</v>
      </c>
      <c r="B44" s="162">
        <v>0</v>
      </c>
      <c r="C44" s="159"/>
      <c r="D44" s="161">
        <v>0</v>
      </c>
      <c r="F44" s="109"/>
      <c r="G44" s="109"/>
      <c r="I44" s="110"/>
      <c r="J44" s="109"/>
    </row>
    <row r="45" spans="1:10" x14ac:dyDescent="0.25">
      <c r="A45" s="158" t="s">
        <v>0</v>
      </c>
      <c r="B45" s="167">
        <v>0</v>
      </c>
      <c r="C45" s="159"/>
      <c r="D45" s="167">
        <v>-403589</v>
      </c>
      <c r="F45" s="109"/>
      <c r="G45" s="109"/>
      <c r="I45" s="110"/>
      <c r="J45" s="109"/>
    </row>
    <row r="46" spans="1:10" x14ac:dyDescent="0.25">
      <c r="A46" s="158" t="s">
        <v>103</v>
      </c>
      <c r="B46" s="167">
        <v>0</v>
      </c>
      <c r="C46" s="159"/>
      <c r="D46" s="161">
        <v>0</v>
      </c>
      <c r="F46" s="109"/>
      <c r="G46" s="109"/>
      <c r="I46" s="110"/>
      <c r="J46" s="109"/>
    </row>
    <row r="47" spans="1:10" x14ac:dyDescent="0.25">
      <c r="A47" s="155" t="s">
        <v>104</v>
      </c>
      <c r="B47" s="174">
        <f>SUM(B41:B46)</f>
        <v>0</v>
      </c>
      <c r="C47" s="159"/>
      <c r="D47" s="175">
        <f>SUM(D41:D46)</f>
        <v>6896412</v>
      </c>
      <c r="F47" s="109"/>
      <c r="G47" s="109"/>
      <c r="I47" s="115"/>
      <c r="J47" s="109"/>
    </row>
    <row r="48" spans="1:10" x14ac:dyDescent="0.25">
      <c r="A48" s="150"/>
      <c r="B48" s="150"/>
      <c r="C48" s="150"/>
      <c r="D48" s="151"/>
      <c r="J48" s="109"/>
    </row>
    <row r="49" spans="1:10" x14ac:dyDescent="0.25">
      <c r="A49" s="155" t="s">
        <v>105</v>
      </c>
      <c r="B49" s="166">
        <f>B29+B38+B47</f>
        <v>-60462926.476365253</v>
      </c>
      <c r="C49" s="159"/>
      <c r="D49" s="176">
        <f>D29+D38+D47</f>
        <v>-83403398</v>
      </c>
      <c r="F49" s="109"/>
      <c r="G49" s="109"/>
      <c r="I49" s="111"/>
      <c r="J49" s="109"/>
    </row>
    <row r="50" spans="1:10" ht="26.25" x14ac:dyDescent="0.25">
      <c r="A50" s="158" t="s">
        <v>106</v>
      </c>
      <c r="B50" s="159">
        <v>22658</v>
      </c>
      <c r="C50" s="159"/>
      <c r="D50" s="161">
        <v>-2164502</v>
      </c>
      <c r="F50" s="109"/>
      <c r="G50" s="109"/>
      <c r="I50" s="110"/>
      <c r="J50" s="109"/>
    </row>
    <row r="51" spans="1:10" x14ac:dyDescent="0.25">
      <c r="A51" s="158" t="s">
        <v>107</v>
      </c>
      <c r="B51" s="167">
        <v>65632908</v>
      </c>
      <c r="C51" s="159"/>
      <c r="D51" s="161">
        <v>139080652</v>
      </c>
      <c r="F51" s="109"/>
      <c r="G51" s="109"/>
      <c r="I51" s="110"/>
      <c r="J51" s="109"/>
    </row>
    <row r="52" spans="1:10" ht="27" thickBot="1" x14ac:dyDescent="0.3">
      <c r="A52" s="155" t="s">
        <v>108</v>
      </c>
      <c r="B52" s="177">
        <f>SUM(B49:B51)</f>
        <v>5192639.5236347467</v>
      </c>
      <c r="C52" s="159"/>
      <c r="D52" s="178">
        <f>SUM(D49:D51)</f>
        <v>53512752</v>
      </c>
      <c r="F52" s="109"/>
      <c r="I52" s="111"/>
      <c r="J52" s="109"/>
    </row>
    <row r="53" spans="1:10" ht="15.75" thickTop="1" x14ac:dyDescent="0.25">
      <c r="A53" s="150"/>
      <c r="B53" s="166"/>
      <c r="C53" s="159"/>
      <c r="D53" s="176"/>
    </row>
    <row r="54" spans="1:10" x14ac:dyDescent="0.25">
      <c r="A54" s="150"/>
      <c r="B54" s="179"/>
      <c r="C54" s="159"/>
      <c r="D54" s="151"/>
    </row>
    <row r="55" spans="1:10" x14ac:dyDescent="0.25">
      <c r="A55" s="150"/>
      <c r="B55" s="116"/>
      <c r="C55" s="159"/>
      <c r="D55" s="160"/>
    </row>
    <row r="56" spans="1:10" x14ac:dyDescent="0.25">
      <c r="A56" s="150"/>
      <c r="B56" s="116"/>
      <c r="C56" s="159"/>
      <c r="D56" s="160"/>
    </row>
    <row r="57" spans="1:10" x14ac:dyDescent="0.25">
      <c r="A57" s="150"/>
      <c r="B57" s="116"/>
      <c r="C57" s="159"/>
      <c r="D57" s="160"/>
    </row>
    <row r="58" spans="1:10" x14ac:dyDescent="0.25">
      <c r="A58" s="180" t="s">
        <v>109</v>
      </c>
      <c r="B58" s="181"/>
      <c r="C58" s="181"/>
      <c r="D58" s="182" t="s">
        <v>110</v>
      </c>
    </row>
    <row r="59" spans="1:10" x14ac:dyDescent="0.25">
      <c r="A59" s="180"/>
      <c r="B59" s="181"/>
      <c r="C59" s="181"/>
      <c r="D59" s="183"/>
    </row>
    <row r="60" spans="1:10" x14ac:dyDescent="0.25">
      <c r="A60" s="180"/>
      <c r="B60" s="181"/>
      <c r="C60" s="181"/>
      <c r="D60" s="183"/>
    </row>
    <row r="61" spans="1:10" x14ac:dyDescent="0.25">
      <c r="A61" s="184" t="s">
        <v>145</v>
      </c>
      <c r="B61" s="184"/>
      <c r="C61" s="181"/>
      <c r="D61" s="182" t="s">
        <v>146</v>
      </c>
    </row>
    <row r="62" spans="1:10" x14ac:dyDescent="0.25">
      <c r="A62" s="181"/>
      <c r="B62" s="181"/>
      <c r="C62" s="181"/>
      <c r="D62" s="185"/>
    </row>
    <row r="63" spans="1:10" x14ac:dyDescent="0.25">
      <c r="A63" s="181"/>
      <c r="B63" s="181"/>
      <c r="C63" s="181"/>
      <c r="D63" s="185"/>
    </row>
    <row r="64" spans="1:10" x14ac:dyDescent="0.25">
      <c r="A64" s="185" t="s">
        <v>138</v>
      </c>
      <c r="B64" s="181"/>
      <c r="C64" s="181"/>
      <c r="D64" s="185"/>
    </row>
    <row r="65" spans="1:4" x14ac:dyDescent="0.25">
      <c r="A65" s="185"/>
      <c r="B65" s="150"/>
      <c r="C65" s="150"/>
      <c r="D65" s="151"/>
    </row>
  </sheetData>
  <mergeCells count="4">
    <mergeCell ref="A2:D2"/>
    <mergeCell ref="A4:A7"/>
    <mergeCell ref="C4:C7"/>
    <mergeCell ref="A61:B6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7"/>
  <sheetViews>
    <sheetView tabSelected="1" topLeftCell="A40" zoomScale="78" zoomScaleNormal="78" workbookViewId="0">
      <selection activeCell="B64" sqref="B64"/>
    </sheetView>
  </sheetViews>
  <sheetFormatPr defaultRowHeight="15" x14ac:dyDescent="0.25"/>
  <cols>
    <col min="1" max="1" width="67.85546875" style="114" customWidth="1"/>
    <col min="2" max="2" width="26.28515625" style="114" customWidth="1"/>
    <col min="3" max="3" width="1.5703125" style="114" customWidth="1"/>
    <col min="4" max="4" width="26.42578125" style="114" customWidth="1"/>
    <col min="5" max="5" width="1.5703125" style="114" customWidth="1"/>
    <col min="6" max="6" width="26.42578125" style="114" customWidth="1"/>
    <col min="7" max="7" width="2.28515625" style="114" customWidth="1"/>
    <col min="8" max="8" width="27.140625" style="114" customWidth="1"/>
    <col min="9" max="9" width="1.85546875" style="114" customWidth="1"/>
    <col min="10" max="10" width="22" style="114" customWidth="1"/>
    <col min="11" max="11" width="1.85546875" style="114" customWidth="1"/>
    <col min="12" max="12" width="22" style="114" customWidth="1"/>
    <col min="13" max="13" width="1.85546875" style="114" customWidth="1"/>
    <col min="14" max="14" width="25" style="114" customWidth="1"/>
    <col min="15" max="15" width="1.5703125" style="114" customWidth="1"/>
    <col min="16" max="16" width="25.5703125" style="114" customWidth="1"/>
    <col min="17" max="17" width="27.28515625" style="114" customWidth="1"/>
    <col min="18" max="18" width="11.42578125" style="114" customWidth="1"/>
    <col min="19" max="19" width="11.85546875" style="114" customWidth="1"/>
    <col min="20" max="20" width="11" style="114" bestFit="1" customWidth="1"/>
    <col min="21" max="21" width="11.42578125" style="114" bestFit="1" customWidth="1"/>
    <col min="22" max="22" width="11.5703125" style="114" bestFit="1" customWidth="1"/>
    <col min="23" max="23" width="11.42578125" style="114" customWidth="1"/>
    <col min="24" max="24" width="9.140625" style="114" customWidth="1"/>
    <col min="25" max="25" width="13.85546875" style="114" customWidth="1"/>
    <col min="26" max="26" width="12.42578125" style="114" customWidth="1"/>
    <col min="27" max="16384" width="9.140625" style="114"/>
  </cols>
  <sheetData>
    <row r="1" spans="1:18" s="118" customFormat="1" ht="15.75" x14ac:dyDescent="0.25">
      <c r="A1" s="117" t="s">
        <v>147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s="118" customFormat="1" ht="15.75" x14ac:dyDescent="0.25">
      <c r="A2" s="117" t="s">
        <v>111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118" customFormat="1" ht="15.75" x14ac:dyDescent="0.25">
      <c r="A3" s="119" t="s">
        <v>129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47" t="s">
        <v>112</v>
      </c>
      <c r="O3" s="147"/>
      <c r="P3" s="147"/>
      <c r="Q3" s="120"/>
      <c r="R3" s="117"/>
    </row>
    <row r="4" spans="1:18" s="118" customFormat="1" ht="15.75" x14ac:dyDescent="0.2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0"/>
      <c r="R4" s="117"/>
    </row>
    <row r="5" spans="1:18" s="118" customFormat="1" ht="63" x14ac:dyDescent="0.25">
      <c r="A5" s="123"/>
      <c r="B5" s="124" t="s">
        <v>113</v>
      </c>
      <c r="C5" s="125"/>
      <c r="D5" s="124" t="s">
        <v>114</v>
      </c>
      <c r="E5" s="125"/>
      <c r="F5" s="124" t="s">
        <v>115</v>
      </c>
      <c r="G5" s="125"/>
      <c r="H5" s="124" t="s">
        <v>116</v>
      </c>
      <c r="I5" s="125"/>
      <c r="J5" s="124" t="s">
        <v>26</v>
      </c>
      <c r="K5" s="125"/>
      <c r="L5" s="124" t="s">
        <v>28</v>
      </c>
      <c r="M5" s="125"/>
      <c r="N5" s="124" t="s">
        <v>23</v>
      </c>
      <c r="O5" s="125"/>
      <c r="P5" s="124" t="s">
        <v>117</v>
      </c>
    </row>
    <row r="6" spans="1:18" s="118" customFormat="1" ht="15.75" x14ac:dyDescent="0.25">
      <c r="A6" s="123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8" s="118" customFormat="1" ht="15.75" x14ac:dyDescent="0.25">
      <c r="A7" s="126" t="s">
        <v>118</v>
      </c>
      <c r="B7" s="127">
        <v>34785467</v>
      </c>
      <c r="C7" s="127"/>
      <c r="D7" s="127">
        <v>-6758130</v>
      </c>
      <c r="E7" s="127"/>
      <c r="F7" s="127">
        <v>-112895</v>
      </c>
      <c r="G7" s="127"/>
      <c r="H7" s="127">
        <v>99999</v>
      </c>
      <c r="I7" s="127"/>
      <c r="J7" s="127">
        <v>957976</v>
      </c>
      <c r="K7" s="127"/>
      <c r="L7" s="127">
        <v>298448</v>
      </c>
      <c r="M7" s="127"/>
      <c r="N7" s="127">
        <v>2455140</v>
      </c>
      <c r="O7" s="127"/>
      <c r="P7" s="127">
        <f>B7+F7+H7+J7+L7+N7+D7</f>
        <v>31726005</v>
      </c>
      <c r="Q7" s="128"/>
    </row>
    <row r="8" spans="1:18" s="118" customFormat="1" ht="15.75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8" s="118" customFormat="1" ht="15.75" x14ac:dyDescent="0.25">
      <c r="A9" s="126" t="s">
        <v>119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1:18" s="118" customFormat="1" ht="15.75" x14ac:dyDescent="0.25">
      <c r="A10" s="129" t="s">
        <v>120</v>
      </c>
      <c r="B10" s="127"/>
      <c r="C10" s="127"/>
      <c r="D10" s="127"/>
      <c r="E10" s="127"/>
      <c r="F10" s="127"/>
      <c r="G10" s="127"/>
      <c r="H10" s="130"/>
      <c r="I10" s="130"/>
      <c r="J10" s="130"/>
      <c r="K10" s="130"/>
      <c r="L10" s="130"/>
      <c r="M10" s="130"/>
      <c r="N10" s="130">
        <v>434095</v>
      </c>
      <c r="O10" s="130"/>
      <c r="P10" s="130">
        <f>SUM(B10:N10)</f>
        <v>434095</v>
      </c>
    </row>
    <row r="11" spans="1:18" s="118" customFormat="1" ht="15.75" x14ac:dyDescent="0.25">
      <c r="A11" s="131" t="s">
        <v>121</v>
      </c>
      <c r="B11" s="127"/>
      <c r="C11" s="127"/>
      <c r="D11" s="127"/>
      <c r="E11" s="127"/>
      <c r="F11" s="127"/>
      <c r="G11" s="127"/>
      <c r="H11" s="130"/>
      <c r="I11" s="130"/>
      <c r="J11" s="130"/>
      <c r="K11" s="130"/>
      <c r="L11" s="130"/>
      <c r="M11" s="130"/>
      <c r="N11" s="130"/>
      <c r="O11" s="130"/>
      <c r="P11" s="130">
        <f>SUM(B11:N11)</f>
        <v>0</v>
      </c>
    </row>
    <row r="12" spans="1:18" s="118" customFormat="1" ht="54.75" customHeight="1" x14ac:dyDescent="0.25">
      <c r="A12" s="132" t="s">
        <v>60</v>
      </c>
      <c r="B12" s="127"/>
      <c r="C12" s="127"/>
      <c r="D12" s="127"/>
      <c r="E12" s="127"/>
      <c r="F12" s="127"/>
      <c r="G12" s="127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8" s="118" customFormat="1" ht="31.5" x14ac:dyDescent="0.25">
      <c r="A13" s="133" t="s">
        <v>122</v>
      </c>
      <c r="B13" s="127"/>
      <c r="C13" s="127"/>
      <c r="D13" s="127"/>
      <c r="E13" s="127"/>
      <c r="F13" s="127"/>
      <c r="G13" s="127"/>
      <c r="H13" s="130">
        <v>-102387</v>
      </c>
      <c r="I13" s="130"/>
      <c r="J13" s="130"/>
      <c r="K13" s="130"/>
      <c r="L13" s="130">
        <v>5926200</v>
      </c>
      <c r="M13" s="130"/>
      <c r="N13" s="130"/>
      <c r="O13" s="130"/>
      <c r="P13" s="130">
        <f>SUM(B13:N13)</f>
        <v>5823813</v>
      </c>
    </row>
    <row r="14" spans="1:18" s="118" customFormat="1" ht="39" customHeight="1" x14ac:dyDescent="0.25">
      <c r="A14" s="132" t="s">
        <v>63</v>
      </c>
      <c r="B14" s="127"/>
      <c r="C14" s="127"/>
      <c r="D14" s="127"/>
      <c r="E14" s="127"/>
      <c r="F14" s="127"/>
      <c r="G14" s="127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8" s="118" customFormat="1" ht="15.75" x14ac:dyDescent="0.25">
      <c r="A15" s="133" t="s">
        <v>123</v>
      </c>
      <c r="B15" s="134"/>
      <c r="C15" s="127"/>
      <c r="D15" s="134"/>
      <c r="E15" s="127"/>
      <c r="F15" s="134"/>
      <c r="G15" s="127"/>
      <c r="H15" s="135"/>
      <c r="I15" s="130"/>
      <c r="J15" s="135"/>
      <c r="K15" s="130"/>
      <c r="L15" s="130"/>
      <c r="M15" s="130"/>
      <c r="N15" s="135"/>
      <c r="O15" s="130"/>
      <c r="P15" s="130">
        <f>SUM(B15:N15)</f>
        <v>0</v>
      </c>
    </row>
    <row r="16" spans="1:18" s="118" customFormat="1" ht="15.75" x14ac:dyDescent="0.25">
      <c r="A16" s="133" t="s">
        <v>124</v>
      </c>
      <c r="B16" s="134">
        <f>B15+B13</f>
        <v>0</v>
      </c>
      <c r="C16" s="127"/>
      <c r="D16" s="134">
        <f>D15+D13</f>
        <v>0</v>
      </c>
      <c r="E16" s="127"/>
      <c r="F16" s="134">
        <f>F15+F13</f>
        <v>0</v>
      </c>
      <c r="G16" s="127"/>
      <c r="H16" s="134">
        <f>H15+H13</f>
        <v>-102387</v>
      </c>
      <c r="I16" s="130"/>
      <c r="J16" s="134">
        <f>J15+J13</f>
        <v>0</v>
      </c>
      <c r="K16" s="130"/>
      <c r="L16" s="136">
        <f>L15+L13</f>
        <v>5926200</v>
      </c>
      <c r="M16" s="130"/>
      <c r="N16" s="134">
        <f>N15+N13</f>
        <v>0</v>
      </c>
      <c r="O16" s="130"/>
      <c r="P16" s="137">
        <f>SUM(B16:N16)</f>
        <v>5823813</v>
      </c>
    </row>
    <row r="17" spans="1:18" s="118" customFormat="1" ht="15.75" x14ac:dyDescent="0.25">
      <c r="A17" s="126" t="s">
        <v>125</v>
      </c>
      <c r="B17" s="136">
        <f>B16+B10</f>
        <v>0</v>
      </c>
      <c r="C17" s="127"/>
      <c r="D17" s="136">
        <f>D16+D10</f>
        <v>0</v>
      </c>
      <c r="E17" s="127"/>
      <c r="F17" s="136">
        <f>F16+F10</f>
        <v>0</v>
      </c>
      <c r="G17" s="127"/>
      <c r="H17" s="136">
        <f>H16+H10</f>
        <v>-102387</v>
      </c>
      <c r="I17" s="127"/>
      <c r="J17" s="136">
        <f>J16+J10</f>
        <v>0</v>
      </c>
      <c r="K17" s="127"/>
      <c r="L17" s="136">
        <f>L16+L10</f>
        <v>5926200</v>
      </c>
      <c r="M17" s="127"/>
      <c r="N17" s="136">
        <f>N16+N10</f>
        <v>434095</v>
      </c>
      <c r="O17" s="127"/>
      <c r="P17" s="136">
        <f>SUM(B17:N17)</f>
        <v>6257908</v>
      </c>
    </row>
    <row r="18" spans="1:18" s="118" customFormat="1" ht="31.5" x14ac:dyDescent="0.25">
      <c r="A18" s="126" t="s">
        <v>126</v>
      </c>
      <c r="B18" s="130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8" s="118" customFormat="1" ht="15.75" x14ac:dyDescent="0.25">
      <c r="A19" s="133" t="s">
        <v>127</v>
      </c>
      <c r="B19" s="130">
        <v>7300001</v>
      </c>
      <c r="C19" s="127"/>
      <c r="D19" s="130"/>
      <c r="E19" s="127"/>
      <c r="F19" s="130"/>
      <c r="G19" s="127"/>
      <c r="H19" s="127"/>
      <c r="I19" s="127"/>
      <c r="J19" s="130"/>
      <c r="K19" s="127"/>
      <c r="L19" s="127"/>
      <c r="M19" s="127"/>
      <c r="N19" s="127"/>
      <c r="O19" s="127"/>
      <c r="P19" s="130">
        <f>SUM(B19:N19)</f>
        <v>7300001</v>
      </c>
    </row>
    <row r="20" spans="1:18" s="138" customFormat="1" ht="15.75" x14ac:dyDescent="0.25">
      <c r="A20" s="133" t="s">
        <v>0</v>
      </c>
      <c r="B20" s="127"/>
      <c r="C20" s="127"/>
      <c r="D20" s="130">
        <v>-403589</v>
      </c>
      <c r="E20" s="127"/>
      <c r="F20" s="127"/>
      <c r="G20" s="127"/>
      <c r="H20" s="127"/>
      <c r="I20" s="127"/>
      <c r="J20" s="130"/>
      <c r="K20" s="127"/>
      <c r="L20" s="130"/>
      <c r="M20" s="127"/>
      <c r="N20" s="130"/>
      <c r="O20" s="127"/>
      <c r="P20" s="130">
        <f>SUM(B20:N20)</f>
        <v>-403589</v>
      </c>
    </row>
    <row r="21" spans="1:18" s="138" customFormat="1" ht="15.75" x14ac:dyDescent="0.25">
      <c r="A21" s="133" t="s">
        <v>100</v>
      </c>
      <c r="B21" s="127"/>
      <c r="C21" s="127"/>
      <c r="D21" s="127"/>
      <c r="E21" s="127"/>
      <c r="F21" s="127"/>
      <c r="G21" s="127"/>
      <c r="H21" s="127"/>
      <c r="I21" s="127"/>
      <c r="J21" s="130"/>
      <c r="K21" s="127"/>
      <c r="L21" s="130"/>
      <c r="M21" s="127"/>
      <c r="N21" s="130"/>
      <c r="O21" s="127"/>
      <c r="P21" s="130"/>
    </row>
    <row r="22" spans="1:18" s="138" customFormat="1" ht="15.75" x14ac:dyDescent="0.25">
      <c r="A22" s="126" t="s">
        <v>128</v>
      </c>
      <c r="B22" s="136">
        <f>B20+B19</f>
        <v>7300001</v>
      </c>
      <c r="C22" s="127"/>
      <c r="D22" s="136">
        <f>D20+D19</f>
        <v>-403589</v>
      </c>
      <c r="E22" s="127"/>
      <c r="F22" s="136">
        <f>F20+F19</f>
        <v>0</v>
      </c>
      <c r="G22" s="127"/>
      <c r="H22" s="136">
        <f>H20+H19</f>
        <v>0</v>
      </c>
      <c r="I22" s="127"/>
      <c r="J22" s="136">
        <f>J20+J19</f>
        <v>0</v>
      </c>
      <c r="K22" s="127"/>
      <c r="L22" s="136">
        <f>L20+L19</f>
        <v>0</v>
      </c>
      <c r="M22" s="127"/>
      <c r="N22" s="136">
        <f>N20+N19</f>
        <v>0</v>
      </c>
      <c r="O22" s="127"/>
      <c r="P22" s="136">
        <f>SUM(B22:N22)</f>
        <v>6896412</v>
      </c>
    </row>
    <row r="23" spans="1:18" s="118" customFormat="1" ht="16.5" thickBot="1" x14ac:dyDescent="0.3">
      <c r="A23" s="131" t="s">
        <v>148</v>
      </c>
      <c r="B23" s="139">
        <f>B7+B22+B17</f>
        <v>42085468</v>
      </c>
      <c r="C23" s="127"/>
      <c r="D23" s="139">
        <f>D7+D22+D17</f>
        <v>-7161719</v>
      </c>
      <c r="E23" s="127"/>
      <c r="F23" s="139">
        <f>F7+F22+F17</f>
        <v>-112895</v>
      </c>
      <c r="G23" s="127"/>
      <c r="H23" s="139">
        <f>H7+H22+H17</f>
        <v>-2388</v>
      </c>
      <c r="I23" s="127"/>
      <c r="J23" s="139">
        <f>J7+J22+J17</f>
        <v>957976</v>
      </c>
      <c r="K23" s="127"/>
      <c r="L23" s="139">
        <f>L7+L22+L17</f>
        <v>6224648</v>
      </c>
      <c r="M23" s="127"/>
      <c r="N23" s="139">
        <f>N7+N22+N17</f>
        <v>2889235</v>
      </c>
      <c r="O23" s="127"/>
      <c r="P23" s="139">
        <f>SUM(B23:N23)</f>
        <v>44880325</v>
      </c>
    </row>
    <row r="24" spans="1:18" s="118" customFormat="1" ht="16.5" thickTop="1" x14ac:dyDescent="0.2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0"/>
      <c r="R24" s="117"/>
    </row>
    <row r="25" spans="1:18" s="118" customFormat="1" ht="15.75" x14ac:dyDescent="0.25">
      <c r="A25" s="12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20"/>
      <c r="R25" s="117"/>
    </row>
    <row r="26" spans="1:18" s="118" customFormat="1" ht="15.75" x14ac:dyDescent="0.25">
      <c r="A26" s="117" t="s">
        <v>149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18" customFormat="1" ht="15.75" x14ac:dyDescent="0.25">
      <c r="A27" s="119" t="str">
        <f>A2</f>
        <v xml:space="preserve"> АО "Банк Астаны"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18" s="118" customFormat="1" ht="15.75" x14ac:dyDescent="0.25">
      <c r="A28" s="119" t="s">
        <v>129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47" t="s">
        <v>112</v>
      </c>
      <c r="O28" s="147"/>
      <c r="P28" s="147"/>
      <c r="Q28" s="120"/>
      <c r="R28" s="117"/>
    </row>
    <row r="29" spans="1:18" s="118" customFormat="1" ht="15.75" x14ac:dyDescent="0.25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0"/>
      <c r="R29" s="117"/>
    </row>
    <row r="30" spans="1:18" s="118" customFormat="1" ht="63" x14ac:dyDescent="0.25">
      <c r="A30" s="123"/>
      <c r="B30" s="124" t="s">
        <v>113</v>
      </c>
      <c r="C30" s="125"/>
      <c r="D30" s="124" t="s">
        <v>114</v>
      </c>
      <c r="E30" s="125"/>
      <c r="F30" s="124" t="s">
        <v>115</v>
      </c>
      <c r="G30" s="125"/>
      <c r="H30" s="124" t="s">
        <v>116</v>
      </c>
      <c r="I30" s="125"/>
      <c r="J30" s="124" t="s">
        <v>26</v>
      </c>
      <c r="K30" s="125"/>
      <c r="L30" s="124" t="s">
        <v>28</v>
      </c>
      <c r="M30" s="125"/>
      <c r="N30" s="124" t="s">
        <v>23</v>
      </c>
      <c r="O30" s="125"/>
      <c r="P30" s="124" t="s">
        <v>117</v>
      </c>
    </row>
    <row r="31" spans="1:18" s="118" customFormat="1" ht="15.75" x14ac:dyDescent="0.25">
      <c r="A31" s="123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8" s="118" customFormat="1" ht="15.75" x14ac:dyDescent="0.25">
      <c r="A32" s="126" t="s">
        <v>130</v>
      </c>
      <c r="B32" s="127">
        <v>42085468</v>
      </c>
      <c r="C32" s="127"/>
      <c r="D32" s="127">
        <v>0</v>
      </c>
      <c r="E32" s="127"/>
      <c r="F32" s="127">
        <v>-112895</v>
      </c>
      <c r="G32" s="127"/>
      <c r="H32" s="127">
        <v>100800</v>
      </c>
      <c r="I32" s="127"/>
      <c r="J32" s="127">
        <v>957976</v>
      </c>
      <c r="K32" s="127"/>
      <c r="L32" s="127">
        <v>5201251</v>
      </c>
      <c r="M32" s="127"/>
      <c r="N32" s="127">
        <v>183853</v>
      </c>
      <c r="O32" s="127"/>
      <c r="P32" s="127">
        <f>SUM(B32:N32)</f>
        <v>48416453</v>
      </c>
    </row>
    <row r="33" spans="1:18" s="118" customFormat="1" ht="15.75" x14ac:dyDescent="0.25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0"/>
      <c r="R33" s="117"/>
    </row>
    <row r="34" spans="1:18" s="118" customFormat="1" ht="15.75" x14ac:dyDescent="0.25">
      <c r="A34" s="126" t="s">
        <v>119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</row>
    <row r="35" spans="1:18" s="118" customFormat="1" ht="15.75" x14ac:dyDescent="0.25">
      <c r="A35" s="129" t="s">
        <v>120</v>
      </c>
      <c r="B35" s="127"/>
      <c r="C35" s="127"/>
      <c r="D35" s="127"/>
      <c r="E35" s="127"/>
      <c r="F35" s="127"/>
      <c r="G35" s="127"/>
      <c r="H35" s="130"/>
      <c r="I35" s="130"/>
      <c r="J35" s="130"/>
      <c r="K35" s="130"/>
      <c r="L35" s="130"/>
      <c r="M35" s="130"/>
      <c r="N35" s="130">
        <v>-10903622</v>
      </c>
      <c r="O35" s="130"/>
      <c r="P35" s="130">
        <f>SUM(B35:N35)</f>
        <v>-10903622</v>
      </c>
    </row>
    <row r="36" spans="1:18" s="118" customFormat="1" ht="15.75" x14ac:dyDescent="0.25">
      <c r="A36" s="131" t="s">
        <v>121</v>
      </c>
      <c r="B36" s="127"/>
      <c r="C36" s="127"/>
      <c r="D36" s="127"/>
      <c r="E36" s="127"/>
      <c r="F36" s="127"/>
      <c r="G36" s="127"/>
      <c r="H36" s="130"/>
      <c r="I36" s="130"/>
      <c r="J36" s="130"/>
      <c r="K36" s="130"/>
      <c r="L36" s="130"/>
      <c r="M36" s="130"/>
      <c r="N36" s="130"/>
      <c r="O36" s="130"/>
      <c r="P36" s="130">
        <f>SUM(B36:N36)</f>
        <v>0</v>
      </c>
    </row>
    <row r="37" spans="1:18" s="118" customFormat="1" ht="51.75" customHeight="1" x14ac:dyDescent="0.25">
      <c r="A37" s="132" t="s">
        <v>60</v>
      </c>
      <c r="B37" s="127"/>
      <c r="C37" s="127"/>
      <c r="D37" s="127"/>
      <c r="E37" s="127"/>
      <c r="F37" s="127"/>
      <c r="G37" s="127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8" s="118" customFormat="1" ht="31.5" x14ac:dyDescent="0.25">
      <c r="A38" s="133" t="s">
        <v>131</v>
      </c>
      <c r="B38" s="127"/>
      <c r="C38" s="127"/>
      <c r="D38" s="127"/>
      <c r="E38" s="127"/>
      <c r="F38" s="127"/>
      <c r="G38" s="127"/>
      <c r="H38" s="130">
        <v>-36940</v>
      </c>
      <c r="I38" s="130"/>
      <c r="J38" s="130"/>
      <c r="K38" s="130"/>
      <c r="L38" s="186"/>
      <c r="M38" s="130"/>
      <c r="N38" s="130"/>
      <c r="O38" s="130"/>
      <c r="P38" s="130">
        <f>SUM(B38:N38)</f>
        <v>-36940</v>
      </c>
    </row>
    <row r="39" spans="1:18" s="118" customFormat="1" ht="39" customHeight="1" x14ac:dyDescent="0.25">
      <c r="A39" s="132" t="s">
        <v>63</v>
      </c>
      <c r="B39" s="127"/>
      <c r="C39" s="127"/>
      <c r="D39" s="127"/>
      <c r="E39" s="127"/>
      <c r="F39" s="127"/>
      <c r="G39" s="127"/>
      <c r="H39" s="130"/>
      <c r="I39" s="130"/>
      <c r="J39" s="130"/>
      <c r="K39" s="130"/>
      <c r="L39" s="186"/>
      <c r="M39" s="130"/>
      <c r="N39" s="130"/>
      <c r="O39" s="130"/>
      <c r="P39" s="130"/>
    </row>
    <row r="40" spans="1:18" s="118" customFormat="1" ht="15.75" x14ac:dyDescent="0.25">
      <c r="A40" s="133" t="s">
        <v>132</v>
      </c>
      <c r="B40" s="127"/>
      <c r="C40" s="127"/>
      <c r="D40" s="127"/>
      <c r="E40" s="127"/>
      <c r="F40" s="127"/>
      <c r="G40" s="127"/>
      <c r="H40" s="130"/>
      <c r="I40" s="130"/>
      <c r="J40" s="130"/>
      <c r="K40" s="130"/>
      <c r="L40" s="130"/>
      <c r="M40" s="130"/>
      <c r="N40" s="130"/>
      <c r="O40" s="130"/>
      <c r="P40" s="130">
        <f t="shared" ref="P40" si="0">SUM(B40:N40)</f>
        <v>0</v>
      </c>
    </row>
    <row r="41" spans="1:18" s="118" customFormat="1" ht="15.75" x14ac:dyDescent="0.25">
      <c r="A41" s="133" t="s">
        <v>65</v>
      </c>
      <c r="B41" s="127"/>
      <c r="C41" s="127"/>
      <c r="D41" s="127"/>
      <c r="E41" s="127"/>
      <c r="F41" s="127"/>
      <c r="G41" s="127"/>
      <c r="H41" s="130"/>
      <c r="I41" s="130"/>
      <c r="J41" s="130"/>
      <c r="K41" s="130"/>
      <c r="L41" s="186"/>
      <c r="M41" s="130"/>
      <c r="N41" s="130">
        <f>-3248341</f>
        <v>-3248341</v>
      </c>
      <c r="O41" s="130"/>
      <c r="P41" s="130">
        <f>SUM(B41:N41)</f>
        <v>-3248341</v>
      </c>
    </row>
    <row r="42" spans="1:18" s="118" customFormat="1" ht="15.75" x14ac:dyDescent="0.25">
      <c r="A42" s="133" t="s">
        <v>124</v>
      </c>
      <c r="B42" s="136">
        <f>B40+B38+B35+B41</f>
        <v>0</v>
      </c>
      <c r="C42" s="127"/>
      <c r="D42" s="136">
        <f>D40+D38+D35+D41</f>
        <v>0</v>
      </c>
      <c r="E42" s="127"/>
      <c r="F42" s="136">
        <f>F40+F38+F35+F41</f>
        <v>0</v>
      </c>
      <c r="G42" s="127"/>
      <c r="H42" s="136">
        <f>H40+H38+H35+H41</f>
        <v>-36940</v>
      </c>
      <c r="I42" s="127"/>
      <c r="J42" s="136">
        <f>J40+J38+J35+J41</f>
        <v>0</v>
      </c>
      <c r="K42" s="127"/>
      <c r="L42" s="136">
        <f>L40+L38+L35+L41</f>
        <v>0</v>
      </c>
      <c r="M42" s="127"/>
      <c r="N42" s="136">
        <f>N40+N38+N35+N41+N37</f>
        <v>-14151963</v>
      </c>
      <c r="O42" s="127"/>
      <c r="P42" s="136">
        <f>P40+P38+P35+P41</f>
        <v>-14188903</v>
      </c>
    </row>
    <row r="43" spans="1:18" s="118" customFormat="1" ht="15.75" x14ac:dyDescent="0.25">
      <c r="A43" s="126" t="s">
        <v>133</v>
      </c>
      <c r="B43" s="134">
        <f>B42</f>
        <v>0</v>
      </c>
      <c r="C43" s="127"/>
      <c r="D43" s="134">
        <f>D42</f>
        <v>0</v>
      </c>
      <c r="E43" s="127"/>
      <c r="F43" s="134">
        <f>F42</f>
        <v>0</v>
      </c>
      <c r="G43" s="127"/>
      <c r="H43" s="134">
        <f>H42</f>
        <v>-36940</v>
      </c>
      <c r="I43" s="127"/>
      <c r="J43" s="134">
        <f>J42</f>
        <v>0</v>
      </c>
      <c r="K43" s="127"/>
      <c r="L43" s="134">
        <f>L42</f>
        <v>0</v>
      </c>
      <c r="M43" s="127"/>
      <c r="N43" s="134">
        <f>N42</f>
        <v>-14151963</v>
      </c>
      <c r="O43" s="127"/>
      <c r="P43" s="136">
        <f>SUM(B43:N43)</f>
        <v>-14188903</v>
      </c>
    </row>
    <row r="44" spans="1:18" s="118" customFormat="1" ht="31.5" x14ac:dyDescent="0.25">
      <c r="A44" s="126" t="s">
        <v>134</v>
      </c>
      <c r="B44" s="130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8" s="118" customFormat="1" ht="15.75" x14ac:dyDescent="0.25">
      <c r="A45" s="133" t="s">
        <v>127</v>
      </c>
      <c r="B45" s="130"/>
      <c r="C45" s="127"/>
      <c r="D45" s="130"/>
      <c r="E45" s="127"/>
      <c r="F45" s="130"/>
      <c r="G45" s="127"/>
      <c r="H45" s="127"/>
      <c r="I45" s="127"/>
      <c r="J45" s="127"/>
      <c r="K45" s="127"/>
      <c r="L45" s="127"/>
      <c r="M45" s="127"/>
      <c r="N45" s="127"/>
      <c r="O45" s="127"/>
      <c r="P45" s="130">
        <f>B45</f>
        <v>0</v>
      </c>
    </row>
    <row r="46" spans="1:18" s="118" customFormat="1" ht="15.75" x14ac:dyDescent="0.25">
      <c r="A46" s="133" t="s">
        <v>0</v>
      </c>
      <c r="B46" s="186"/>
      <c r="C46" s="127"/>
      <c r="D46" s="130"/>
      <c r="E46" s="127"/>
      <c r="F46" s="130"/>
      <c r="G46" s="127"/>
      <c r="H46" s="127"/>
      <c r="I46" s="127"/>
      <c r="J46" s="127"/>
      <c r="K46" s="127"/>
      <c r="L46" s="127"/>
      <c r="M46" s="127"/>
      <c r="N46" s="127"/>
      <c r="O46" s="127"/>
      <c r="P46" s="130">
        <f>D46</f>
        <v>0</v>
      </c>
    </row>
    <row r="47" spans="1:18" s="118" customFormat="1" ht="15.75" x14ac:dyDescent="0.25">
      <c r="A47" s="133" t="s">
        <v>100</v>
      </c>
      <c r="B47" s="186"/>
      <c r="C47" s="127"/>
      <c r="D47" s="130"/>
      <c r="E47" s="127"/>
      <c r="F47" s="130"/>
      <c r="G47" s="127"/>
      <c r="H47" s="127"/>
      <c r="I47" s="127"/>
      <c r="J47" s="127"/>
      <c r="K47" s="127"/>
      <c r="L47" s="127"/>
      <c r="M47" s="127"/>
      <c r="N47" s="130"/>
      <c r="O47" s="127"/>
      <c r="P47" s="130">
        <f>D47+N47</f>
        <v>0</v>
      </c>
    </row>
    <row r="48" spans="1:18" s="138" customFormat="1" ht="15.75" x14ac:dyDescent="0.25">
      <c r="A48" s="126" t="s">
        <v>128</v>
      </c>
      <c r="B48" s="136">
        <f>B45+B46</f>
        <v>0</v>
      </c>
      <c r="C48" s="127"/>
      <c r="D48" s="136">
        <f>D45+D46+D47</f>
        <v>0</v>
      </c>
      <c r="E48" s="127"/>
      <c r="F48" s="136">
        <f>F45+F46</f>
        <v>0</v>
      </c>
      <c r="G48" s="127"/>
      <c r="H48" s="136">
        <f>H45+H46</f>
        <v>0</v>
      </c>
      <c r="I48" s="127"/>
      <c r="J48" s="136">
        <f>J45+J46</f>
        <v>0</v>
      </c>
      <c r="K48" s="127"/>
      <c r="L48" s="136">
        <f>L45+L46</f>
        <v>0</v>
      </c>
      <c r="M48" s="127"/>
      <c r="N48" s="136">
        <f>N47</f>
        <v>0</v>
      </c>
      <c r="O48" s="127"/>
      <c r="P48" s="136">
        <f>SUM(B48:N48)</f>
        <v>0</v>
      </c>
    </row>
    <row r="49" spans="1:20" s="118" customFormat="1" ht="16.5" thickBot="1" x14ac:dyDescent="0.3">
      <c r="A49" s="131" t="s">
        <v>150</v>
      </c>
      <c r="B49" s="187">
        <f>B32+B43+B48</f>
        <v>42085468</v>
      </c>
      <c r="C49" s="188"/>
      <c r="D49" s="187">
        <f>D32+D43+D48</f>
        <v>0</v>
      </c>
      <c r="E49" s="188"/>
      <c r="F49" s="187">
        <f>F32+F43+F48</f>
        <v>-112895</v>
      </c>
      <c r="G49" s="188"/>
      <c r="H49" s="187">
        <f>H32+H43+H48</f>
        <v>63860</v>
      </c>
      <c r="I49" s="188"/>
      <c r="J49" s="187">
        <f>J32+J43+J48</f>
        <v>957976</v>
      </c>
      <c r="K49" s="188"/>
      <c r="L49" s="187">
        <f>L32+L43+L48</f>
        <v>5201251</v>
      </c>
      <c r="M49" s="188"/>
      <c r="N49" s="187">
        <f>N32+N43+N48</f>
        <v>-13968110</v>
      </c>
      <c r="O49" s="188"/>
      <c r="P49" s="187">
        <f>SUM(B49:N49)</f>
        <v>34227550</v>
      </c>
    </row>
    <row r="50" spans="1:20" s="118" customFormat="1" ht="16.5" thickTop="1" x14ac:dyDescent="0.25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</row>
    <row r="51" spans="1:20" s="118" customFormat="1" ht="15.75" x14ac:dyDescent="0.25">
      <c r="A51" s="186"/>
      <c r="B51" s="191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91"/>
      <c r="O51" s="186"/>
      <c r="P51" s="191"/>
    </row>
    <row r="52" spans="1:20" s="118" customFormat="1" ht="15.75" x14ac:dyDescent="0.25">
      <c r="A52" s="186"/>
      <c r="B52" s="191"/>
      <c r="C52" s="186"/>
      <c r="D52" s="191"/>
      <c r="E52" s="186"/>
      <c r="F52" s="191"/>
      <c r="G52" s="186"/>
      <c r="H52" s="191"/>
      <c r="I52" s="186"/>
      <c r="J52" s="186"/>
      <c r="K52" s="186"/>
      <c r="L52" s="186"/>
      <c r="M52" s="186"/>
      <c r="N52" s="192"/>
      <c r="O52" s="186"/>
      <c r="P52" s="186"/>
      <c r="Q52" s="128"/>
    </row>
    <row r="53" spans="1:20" s="118" customFormat="1" ht="15.75" x14ac:dyDescent="0.25">
      <c r="A53" s="193" t="s">
        <v>36</v>
      </c>
      <c r="B53" s="186"/>
      <c r="C53" s="186"/>
      <c r="D53" s="193" t="s">
        <v>37</v>
      </c>
      <c r="E53" s="186"/>
      <c r="F53" s="193"/>
      <c r="G53" s="186"/>
      <c r="H53" s="186"/>
      <c r="I53" s="186"/>
      <c r="J53" s="186"/>
      <c r="K53" s="186"/>
      <c r="L53" s="186"/>
      <c r="M53" s="186"/>
      <c r="N53" s="186"/>
      <c r="O53" s="193"/>
      <c r="P53" s="191"/>
    </row>
    <row r="54" spans="1:20" s="118" customFormat="1" ht="15.75" x14ac:dyDescent="0.25">
      <c r="A54" s="193"/>
      <c r="B54" s="186"/>
      <c r="C54" s="186"/>
      <c r="D54" s="193"/>
      <c r="E54" s="186"/>
      <c r="F54" s="193"/>
      <c r="G54" s="186"/>
      <c r="H54" s="186"/>
      <c r="I54" s="186"/>
      <c r="J54" s="186"/>
      <c r="K54" s="186"/>
      <c r="L54" s="186"/>
      <c r="M54" s="186"/>
      <c r="N54" s="186"/>
      <c r="O54" s="193"/>
      <c r="P54" s="191"/>
    </row>
    <row r="55" spans="1:20" s="118" customFormat="1" ht="15.75" x14ac:dyDescent="0.25">
      <c r="A55" s="193"/>
      <c r="B55" s="186"/>
      <c r="C55" s="186"/>
      <c r="D55" s="193"/>
      <c r="E55" s="186"/>
      <c r="F55" s="193"/>
      <c r="G55" s="186"/>
      <c r="H55" s="186"/>
      <c r="I55" s="186"/>
      <c r="J55" s="186"/>
      <c r="K55" s="186"/>
      <c r="L55" s="186"/>
      <c r="M55" s="186"/>
      <c r="N55" s="194"/>
      <c r="O55" s="193"/>
      <c r="P55" s="191"/>
    </row>
    <row r="56" spans="1:20" s="118" customFormat="1" ht="15.75" x14ac:dyDescent="0.25">
      <c r="A56" s="195" t="s">
        <v>151</v>
      </c>
      <c r="B56" s="195"/>
      <c r="C56" s="196"/>
      <c r="D56" s="196" t="s">
        <v>137</v>
      </c>
      <c r="E56" s="196"/>
      <c r="F56" s="196"/>
      <c r="G56" s="186"/>
      <c r="H56" s="186"/>
      <c r="I56" s="186"/>
      <c r="J56" s="186"/>
      <c r="K56" s="186"/>
      <c r="L56" s="186"/>
      <c r="M56" s="186"/>
      <c r="N56" s="186"/>
      <c r="O56" s="193"/>
      <c r="P56" s="186"/>
      <c r="T56" s="128"/>
    </row>
    <row r="57" spans="1:20" s="118" customFormat="1" ht="15.75" x14ac:dyDescent="0.25">
      <c r="A57" s="186"/>
      <c r="B57" s="186"/>
      <c r="C57" s="186"/>
      <c r="D57" s="193"/>
      <c r="E57" s="186"/>
      <c r="F57" s="193"/>
      <c r="G57" s="186"/>
      <c r="H57" s="186"/>
      <c r="I57" s="186"/>
      <c r="J57" s="186"/>
      <c r="K57" s="186"/>
      <c r="L57" s="186"/>
      <c r="M57" s="186"/>
      <c r="N57" s="186"/>
      <c r="O57" s="186"/>
      <c r="P57" s="186"/>
    </row>
    <row r="58" spans="1:20" s="118" customFormat="1" ht="15.75" x14ac:dyDescent="0.25">
      <c r="A58" s="185" t="s">
        <v>138</v>
      </c>
      <c r="B58" s="196"/>
      <c r="C58" s="196"/>
      <c r="D58" s="186"/>
      <c r="E58" s="196"/>
      <c r="F58" s="186"/>
      <c r="G58" s="186"/>
      <c r="H58" s="186"/>
      <c r="I58" s="186"/>
      <c r="J58" s="186"/>
      <c r="K58" s="186"/>
      <c r="L58" s="186"/>
      <c r="M58" s="186"/>
      <c r="N58" s="193"/>
      <c r="O58" s="193"/>
      <c r="P58" s="186"/>
    </row>
    <row r="59" spans="1:20" x14ac:dyDescent="0.25">
      <c r="A59" s="185" t="s">
        <v>139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</row>
    <row r="60" spans="1:20" x14ac:dyDescent="0.2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97"/>
      <c r="O60" s="151"/>
      <c r="P60" s="151"/>
    </row>
    <row r="61" spans="1:20" x14ac:dyDescent="0.2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</row>
    <row r="62" spans="1:20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</row>
    <row r="63" spans="1:20" x14ac:dyDescent="0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</row>
    <row r="64" spans="1:20" x14ac:dyDescent="0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</row>
    <row r="65" spans="1:16" x14ac:dyDescent="0.2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</row>
    <row r="66" spans="1:16" x14ac:dyDescent="0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</row>
    <row r="67" spans="1:16" x14ac:dyDescent="0.2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</row>
    <row r="68" spans="1:16" x14ac:dyDescent="0.2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</row>
    <row r="69" spans="1:16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</row>
    <row r="70" spans="1:16" x14ac:dyDescent="0.2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</row>
    <row r="71" spans="1:16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x14ac:dyDescent="0.2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pans="1:16" x14ac:dyDescent="0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</row>
    <row r="74" spans="1:16" x14ac:dyDescent="0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1:16" x14ac:dyDescent="0.2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16" x14ac:dyDescent="0.2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</row>
    <row r="77" spans="1:16" x14ac:dyDescent="0.2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</row>
    <row r="78" spans="1:16" x14ac:dyDescent="0.2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</row>
    <row r="79" spans="1:16" x14ac:dyDescent="0.2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</row>
    <row r="80" spans="1:16" x14ac:dyDescent="0.2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16" x14ac:dyDescent="0.2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</row>
    <row r="82" spans="1:16" x14ac:dyDescent="0.2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</row>
    <row r="83" spans="1:16" x14ac:dyDescent="0.2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</row>
    <row r="84" spans="1:16" x14ac:dyDescent="0.2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</row>
    <row r="85" spans="1:16" x14ac:dyDescent="0.2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16" x14ac:dyDescent="0.2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</row>
    <row r="87" spans="1:16" x14ac:dyDescent="0.2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</row>
    <row r="88" spans="1:16" x14ac:dyDescent="0.2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</row>
    <row r="89" spans="1:16" x14ac:dyDescent="0.2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</row>
    <row r="90" spans="1:16" x14ac:dyDescent="0.2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16" x14ac:dyDescent="0.2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</row>
    <row r="92" spans="1:16" x14ac:dyDescent="0.2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</row>
    <row r="93" spans="1:16" x14ac:dyDescent="0.2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</row>
    <row r="94" spans="1:16" x14ac:dyDescent="0.2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</row>
    <row r="95" spans="1:16" x14ac:dyDescent="0.2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</row>
    <row r="96" spans="1:16" x14ac:dyDescent="0.2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x14ac:dyDescent="0.2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16" x14ac:dyDescent="0.2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</row>
    <row r="99" spans="1:16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</row>
    <row r="100" spans="1:16" x14ac:dyDescent="0.2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</row>
    <row r="101" spans="1:16" x14ac:dyDescent="0.2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</row>
    <row r="102" spans="1:16" x14ac:dyDescent="0.2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</row>
    <row r="103" spans="1:16" x14ac:dyDescent="0.2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</row>
    <row r="104" spans="1:16" x14ac:dyDescent="0.2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</row>
    <row r="105" spans="1:16" x14ac:dyDescent="0.2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16" x14ac:dyDescent="0.2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</row>
    <row r="107" spans="1:16" x14ac:dyDescent="0.2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</row>
    <row r="108" spans="1:16" x14ac:dyDescent="0.2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</row>
    <row r="109" spans="1:16" x14ac:dyDescent="0.2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</row>
    <row r="110" spans="1:16" x14ac:dyDescent="0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</row>
    <row r="111" spans="1:16" x14ac:dyDescent="0.2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</row>
    <row r="112" spans="1:16" x14ac:dyDescent="0.2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</row>
    <row r="113" spans="1:16" x14ac:dyDescent="0.2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</row>
    <row r="114" spans="1:16" x14ac:dyDescent="0.2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</row>
    <row r="115" spans="1:16" x14ac:dyDescent="0.2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</row>
    <row r="116" spans="1:16" x14ac:dyDescent="0.2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</row>
    <row r="117" spans="1:16" x14ac:dyDescent="0.2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</row>
    <row r="118" spans="1:16" x14ac:dyDescent="0.2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</row>
    <row r="119" spans="1:16" x14ac:dyDescent="0.2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</row>
    <row r="120" spans="1:16" x14ac:dyDescent="0.2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</row>
    <row r="121" spans="1:16" x14ac:dyDescent="0.2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</row>
    <row r="122" spans="1:16" x14ac:dyDescent="0.2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</row>
    <row r="123" spans="1:16" x14ac:dyDescent="0.2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</row>
    <row r="124" spans="1:16" x14ac:dyDescent="0.2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</row>
    <row r="125" spans="1:16" x14ac:dyDescent="0.2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</row>
    <row r="126" spans="1:16" x14ac:dyDescent="0.2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</row>
    <row r="127" spans="1:16" x14ac:dyDescent="0.2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</row>
    <row r="128" spans="1:16" x14ac:dyDescent="0.2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</row>
    <row r="129" spans="1:16" x14ac:dyDescent="0.2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</row>
    <row r="130" spans="1:16" x14ac:dyDescent="0.2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</row>
    <row r="131" spans="1:16" x14ac:dyDescent="0.2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</row>
    <row r="132" spans="1:16" x14ac:dyDescent="0.2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</row>
    <row r="133" spans="1:16" x14ac:dyDescent="0.2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</row>
    <row r="134" spans="1:16" x14ac:dyDescent="0.2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</row>
    <row r="135" spans="1:16" x14ac:dyDescent="0.2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</row>
    <row r="136" spans="1:16" x14ac:dyDescent="0.25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</row>
    <row r="137" spans="1:16" x14ac:dyDescent="0.2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</row>
    <row r="138" spans="1:16" x14ac:dyDescent="0.2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</row>
    <row r="139" spans="1:16" x14ac:dyDescent="0.2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</row>
    <row r="140" spans="1:16" x14ac:dyDescent="0.2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</row>
    <row r="141" spans="1:16" x14ac:dyDescent="0.2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</row>
    <row r="142" spans="1:16" x14ac:dyDescent="0.2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</row>
    <row r="143" spans="1:16" x14ac:dyDescent="0.2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</row>
    <row r="144" spans="1:16" x14ac:dyDescent="0.2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</row>
    <row r="145" spans="1:16" x14ac:dyDescent="0.2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</row>
    <row r="146" spans="1:16" x14ac:dyDescent="0.25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</row>
    <row r="147" spans="1:16" x14ac:dyDescent="0.2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</row>
    <row r="148" spans="1:16" x14ac:dyDescent="0.25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</row>
    <row r="149" spans="1:16" x14ac:dyDescent="0.25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</row>
    <row r="150" spans="1:16" x14ac:dyDescent="0.25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</row>
    <row r="151" spans="1:16" x14ac:dyDescent="0.25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</row>
    <row r="152" spans="1:16" x14ac:dyDescent="0.25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</row>
    <row r="153" spans="1:16" x14ac:dyDescent="0.25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</row>
    <row r="154" spans="1:16" x14ac:dyDescent="0.25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</row>
    <row r="155" spans="1:16" x14ac:dyDescent="0.25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</row>
    <row r="156" spans="1:16" x14ac:dyDescent="0.25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</row>
    <row r="157" spans="1:16" x14ac:dyDescent="0.25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</row>
    <row r="158" spans="1:16" x14ac:dyDescent="0.25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</row>
    <row r="159" spans="1:16" x14ac:dyDescent="0.25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</row>
    <row r="160" spans="1:16" x14ac:dyDescent="0.25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</row>
    <row r="161" spans="1:16" x14ac:dyDescent="0.25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</row>
    <row r="162" spans="1:16" x14ac:dyDescent="0.25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</row>
    <row r="163" spans="1:16" x14ac:dyDescent="0.25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</row>
    <row r="164" spans="1:16" x14ac:dyDescent="0.25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</row>
    <row r="165" spans="1:16" x14ac:dyDescent="0.2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</row>
    <row r="166" spans="1:16" x14ac:dyDescent="0.25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</row>
    <row r="167" spans="1:16" x14ac:dyDescent="0.25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</row>
    <row r="168" spans="1:16" x14ac:dyDescent="0.25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</row>
    <row r="169" spans="1:16" x14ac:dyDescent="0.2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</row>
    <row r="170" spans="1:16" x14ac:dyDescent="0.25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</row>
    <row r="171" spans="1:16" x14ac:dyDescent="0.25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</row>
    <row r="172" spans="1:16" x14ac:dyDescent="0.25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</row>
    <row r="173" spans="1:16" x14ac:dyDescent="0.25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</row>
    <row r="174" spans="1:16" x14ac:dyDescent="0.25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</row>
    <row r="175" spans="1:16" x14ac:dyDescent="0.2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</row>
    <row r="176" spans="1:16" x14ac:dyDescent="0.25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</row>
    <row r="177" spans="1:16" x14ac:dyDescent="0.2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</row>
    <row r="178" spans="1:16" x14ac:dyDescent="0.2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</row>
    <row r="179" spans="1:16" x14ac:dyDescent="0.2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</row>
    <row r="180" spans="1:16" x14ac:dyDescent="0.2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</row>
    <row r="181" spans="1:16" x14ac:dyDescent="0.2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</row>
    <row r="182" spans="1:16" x14ac:dyDescent="0.2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</row>
    <row r="183" spans="1:16" x14ac:dyDescent="0.2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</row>
    <row r="184" spans="1:16" x14ac:dyDescent="0.25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</row>
    <row r="185" spans="1:16" x14ac:dyDescent="0.2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</row>
    <row r="186" spans="1:16" x14ac:dyDescent="0.2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</row>
    <row r="187" spans="1:16" x14ac:dyDescent="0.25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</row>
    <row r="188" spans="1:16" x14ac:dyDescent="0.25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</row>
    <row r="189" spans="1:16" x14ac:dyDescent="0.25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</row>
    <row r="190" spans="1:16" x14ac:dyDescent="0.25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</row>
    <row r="191" spans="1:16" x14ac:dyDescent="0.25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</row>
    <row r="192" spans="1:16" x14ac:dyDescent="0.25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</row>
    <row r="193" spans="1:16" x14ac:dyDescent="0.25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</row>
    <row r="194" spans="1:16" x14ac:dyDescent="0.25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</row>
    <row r="195" spans="1:16" x14ac:dyDescent="0.25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</row>
    <row r="196" spans="1:16" x14ac:dyDescent="0.25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</row>
    <row r="197" spans="1:16" x14ac:dyDescent="0.25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</row>
    <row r="198" spans="1:16" x14ac:dyDescent="0.25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</row>
    <row r="199" spans="1:16" x14ac:dyDescent="0.25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</row>
    <row r="200" spans="1:16" x14ac:dyDescent="0.25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</row>
    <row r="201" spans="1:16" x14ac:dyDescent="0.25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</row>
    <row r="202" spans="1:16" x14ac:dyDescent="0.2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</row>
    <row r="203" spans="1:16" x14ac:dyDescent="0.25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</row>
    <row r="204" spans="1:16" x14ac:dyDescent="0.25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</row>
    <row r="205" spans="1:16" x14ac:dyDescent="0.25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</row>
    <row r="206" spans="1:16" x14ac:dyDescent="0.25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</row>
    <row r="207" spans="1:16" x14ac:dyDescent="0.25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</row>
    <row r="208" spans="1:16" x14ac:dyDescent="0.25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</row>
    <row r="209" spans="1:16" x14ac:dyDescent="0.2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</row>
    <row r="210" spans="1:16" x14ac:dyDescent="0.25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</row>
    <row r="211" spans="1:16" x14ac:dyDescent="0.25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</row>
    <row r="212" spans="1:16" x14ac:dyDescent="0.25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</row>
    <row r="213" spans="1:16" x14ac:dyDescent="0.25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</row>
    <row r="214" spans="1:16" x14ac:dyDescent="0.25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</row>
    <row r="215" spans="1:16" x14ac:dyDescent="0.2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</row>
    <row r="216" spans="1:16" x14ac:dyDescent="0.2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</row>
    <row r="217" spans="1:16" x14ac:dyDescent="0.25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</row>
  </sheetData>
  <mergeCells count="2">
    <mergeCell ref="N3:P3"/>
    <mergeCell ref="N28:P2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Ф3!CashFlows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MShkubarov</dc:creator>
  <cp:lastModifiedBy>Изтелеуов Олжас</cp:lastModifiedBy>
  <cp:lastPrinted>2018-04-12T05:25:07Z</cp:lastPrinted>
  <dcterms:created xsi:type="dcterms:W3CDTF">2004-07-07T02:47:06Z</dcterms:created>
  <dcterms:modified xsi:type="dcterms:W3CDTF">2018-07-19T05:23:57Z</dcterms:modified>
</cp:coreProperties>
</file>