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ГО\!Отчеты_ДК\Карта_ликвидности\02052018\"/>
    </mc:Choice>
  </mc:AlternateContent>
  <bookViews>
    <workbookView xWindow="0" yWindow="0" windowWidth="28800" windowHeight="11985" activeTab="3"/>
  </bookViews>
  <sheets>
    <sheet name="Ф1" sheetId="2" r:id="rId1"/>
    <sheet name="Ф2" sheetId="3" r:id="rId2"/>
    <sheet name="Ф3" sheetId="4" r:id="rId3"/>
    <sheet name="Ф4" sheetId="5" r:id="rId4"/>
  </sheets>
  <definedNames>
    <definedName name="CashFlows" localSheetId="2">Ф3!$A$8</definedName>
    <definedName name="_xlnm.Print_Area" localSheetId="0">Ф1!$A$1:$E$53</definedName>
    <definedName name="_xlnm.Print_Area" localSheetId="3">Ф4!$A$1:$P$62</definedName>
  </definedNames>
  <calcPr calcId="152511"/>
</workbook>
</file>

<file path=xl/calcChain.xml><?xml version="1.0" encoding="utf-8"?>
<calcChain xmlns="http://schemas.openxmlformats.org/spreadsheetml/2006/main">
  <c r="N48" i="5" l="1"/>
  <c r="L48" i="5"/>
  <c r="J48" i="5"/>
  <c r="J49" i="5" s="1"/>
  <c r="H48" i="5"/>
  <c r="F48" i="5"/>
  <c r="D48" i="5"/>
  <c r="B48" i="5"/>
  <c r="P48" i="5" s="1"/>
  <c r="P47" i="5"/>
  <c r="P46" i="5"/>
  <c r="P45" i="5"/>
  <c r="J43" i="5"/>
  <c r="B43" i="5"/>
  <c r="O42" i="5"/>
  <c r="N42" i="5"/>
  <c r="N43" i="5" s="1"/>
  <c r="N49" i="5" s="1"/>
  <c r="M42" i="5"/>
  <c r="L42" i="5"/>
  <c r="L43" i="5" s="1"/>
  <c r="L49" i="5" s="1"/>
  <c r="K42" i="5"/>
  <c r="J42" i="5"/>
  <c r="I42" i="5"/>
  <c r="H42" i="5"/>
  <c r="H43" i="5" s="1"/>
  <c r="H49" i="5" s="1"/>
  <c r="G42" i="5"/>
  <c r="F42" i="5"/>
  <c r="F43" i="5" s="1"/>
  <c r="F49" i="5" s="1"/>
  <c r="E42" i="5"/>
  <c r="D42" i="5"/>
  <c r="D43" i="5" s="1"/>
  <c r="C42" i="5"/>
  <c r="B42" i="5"/>
  <c r="P41" i="5"/>
  <c r="P40" i="5"/>
  <c r="P42" i="5" s="1"/>
  <c r="P38" i="5"/>
  <c r="P36" i="5"/>
  <c r="P35" i="5"/>
  <c r="N22" i="5"/>
  <c r="N23" i="5" s="1"/>
  <c r="L22" i="5"/>
  <c r="J22" i="5"/>
  <c r="H22" i="5"/>
  <c r="F22" i="5"/>
  <c r="F23" i="5" s="1"/>
  <c r="D22" i="5"/>
  <c r="B22" i="5"/>
  <c r="P20" i="5"/>
  <c r="P19" i="5"/>
  <c r="N16" i="5"/>
  <c r="N17" i="5" s="1"/>
  <c r="L16" i="5"/>
  <c r="L17" i="5" s="1"/>
  <c r="J16" i="5"/>
  <c r="J17" i="5" s="1"/>
  <c r="H16" i="5"/>
  <c r="H17" i="5" s="1"/>
  <c r="F16" i="5"/>
  <c r="F17" i="5" s="1"/>
  <c r="D16" i="5"/>
  <c r="P16" i="5" s="1"/>
  <c r="B16" i="5"/>
  <c r="B17" i="5" s="1"/>
  <c r="P15" i="5"/>
  <c r="P13" i="5"/>
  <c r="P11" i="5"/>
  <c r="P10" i="5"/>
  <c r="D49" i="5" l="1"/>
  <c r="P43" i="5"/>
  <c r="P17" i="5"/>
  <c r="H23" i="5"/>
  <c r="B23" i="5"/>
  <c r="J23" i="5"/>
  <c r="D23" i="5"/>
  <c r="L23" i="5"/>
  <c r="D17" i="5"/>
  <c r="P22" i="5"/>
  <c r="B49" i="5"/>
  <c r="P49" i="5" s="1"/>
  <c r="P23" i="5" l="1"/>
  <c r="D47" i="4" l="1"/>
  <c r="B47" i="4"/>
  <c r="D40" i="4"/>
  <c r="D38" i="4"/>
  <c r="B38" i="4"/>
  <c r="D27" i="4"/>
  <c r="D29" i="4" s="1"/>
  <c r="D49" i="4" s="1"/>
  <c r="D52" i="4" s="1"/>
  <c r="B27" i="4"/>
  <c r="B29" i="4" s="1"/>
  <c r="B49" i="4" s="1"/>
  <c r="B52" i="4" s="1"/>
  <c r="D18" i="4"/>
  <c r="B18" i="4"/>
  <c r="E32" i="3" l="1"/>
  <c r="C32" i="3"/>
  <c r="E13" i="3"/>
  <c r="C13" i="3"/>
  <c r="E10" i="3"/>
  <c r="E18" i="3" s="1"/>
  <c r="E22" i="3" s="1"/>
  <c r="E24" i="3" s="1"/>
  <c r="E34" i="3" s="1"/>
  <c r="C10" i="3"/>
  <c r="C18" i="3" s="1"/>
  <c r="C22" i="3" s="1"/>
  <c r="C24" i="3" s="1"/>
  <c r="C34" i="3" s="1"/>
  <c r="E40" i="2" l="1"/>
  <c r="C40" i="2"/>
  <c r="C41" i="2" s="1"/>
  <c r="E30" i="2"/>
  <c r="E41" i="2" s="1"/>
  <c r="C30" i="2"/>
  <c r="E18" i="2"/>
  <c r="C18" i="2"/>
</calcChain>
</file>

<file path=xl/sharedStrings.xml><?xml version="1.0" encoding="utf-8"?>
<sst xmlns="http://schemas.openxmlformats.org/spreadsheetml/2006/main" count="198" uniqueCount="149">
  <si>
    <t>ASSETS:</t>
  </si>
  <si>
    <t>Credits and advanced payments given to banks and other financial institutes</t>
  </si>
  <si>
    <t>Other assets</t>
  </si>
  <si>
    <t>TOTAL ASSETS</t>
  </si>
  <si>
    <t>LIABILITIES:</t>
  </si>
  <si>
    <t>Accounts and deposits of the banks and other financial institutes</t>
  </si>
  <si>
    <t>Current accounts and deposits of the customers</t>
  </si>
  <si>
    <t>Accounts payable as per REPO transactions</t>
  </si>
  <si>
    <t>Deferred tax liability</t>
  </si>
  <si>
    <t xml:space="preserve">Other liabilities </t>
  </si>
  <si>
    <t>TOTAL LIABILITIES</t>
  </si>
  <si>
    <t>Share capital</t>
  </si>
  <si>
    <t>Repurchased common stocks</t>
  </si>
  <si>
    <t>Additional paid-in capital</t>
  </si>
  <si>
    <t>General banking risks allowance</t>
  </si>
  <si>
    <t>Revaluation reserve for land/buildings</t>
  </si>
  <si>
    <t>Revaluation reserve for financial assets available for sale</t>
  </si>
  <si>
    <t>Undistributed profit</t>
  </si>
  <si>
    <t xml:space="preserve">Chairman of the Board </t>
  </si>
  <si>
    <t>Chief Accountant</t>
  </si>
  <si>
    <t>Interest income</t>
  </si>
  <si>
    <t>Chairman of the Board</t>
  </si>
  <si>
    <t xml:space="preserve"> “ASTANA BANKI” JSC</t>
  </si>
  <si>
    <t>CASH FLOW FROM OPERATING ACTIVTIES</t>
  </si>
  <si>
    <t>Fee received</t>
  </si>
  <si>
    <t>Fee paid</t>
  </si>
  <si>
    <t>Commission fee received</t>
  </si>
  <si>
    <t>Commission fee paid</t>
  </si>
  <si>
    <t>Net income from foreign currency transactions</t>
  </si>
  <si>
    <t>Net income from the transactions with the financial instruments measured at fair value through profit or loss</t>
  </si>
  <si>
    <t>Other income/(payments)</t>
  </si>
  <si>
    <t>Payments to the staff</t>
  </si>
  <si>
    <t xml:space="preserve">Other general administrative payments </t>
  </si>
  <si>
    <t>(Increase)/decrease of the operating assets</t>
  </si>
  <si>
    <t>Credits given to the customers</t>
  </si>
  <si>
    <t xml:space="preserve">Other assets </t>
  </si>
  <si>
    <t>Increase/(decrease) of the operating liabilities</t>
  </si>
  <si>
    <t>Other liabilities</t>
  </si>
  <si>
    <t>Income tax paid</t>
  </si>
  <si>
    <t>CASH FLOW FROM INVESTMENT ACTIVITIES</t>
  </si>
  <si>
    <t>Acquisition of the financial assets available for sale</t>
  </si>
  <si>
    <t xml:space="preserve">Acquisition of the fixed assets and non-material assets </t>
  </si>
  <si>
    <t>Capital expenditures</t>
  </si>
  <si>
    <t>Disposal of the fixed assets and non-material assets</t>
  </si>
  <si>
    <t xml:space="preserve">Revaluation of the fixed assets </t>
  </si>
  <si>
    <t xml:space="preserve">Utilizing cash flow in the investment activities </t>
  </si>
  <si>
    <t>CASH FLOW FROM FINANCING ACTIVITIES</t>
  </si>
  <si>
    <t>Repurchase of the subordinate bonds</t>
  </si>
  <si>
    <t>Net increase of cash and cash equivalents</t>
  </si>
  <si>
    <t>Impact of currency rate changes on the amount of cash and cash equivalents</t>
  </si>
  <si>
    <t>Cash and cash equivalents as of the beginning of the year</t>
  </si>
  <si>
    <t>Cash and cash equivalents as of the end of the reporting period</t>
  </si>
  <si>
    <t>(in thousands of KZT)</t>
  </si>
  <si>
    <t>Own stocks repurchased from the shareholders</t>
  </si>
  <si>
    <t>Total</t>
  </si>
  <si>
    <t>Total comprehensive income</t>
  </si>
  <si>
    <t>Profit for the year</t>
  </si>
  <si>
    <t>Other comprehensive income</t>
  </si>
  <si>
    <t>Items which have been reclassified or may be reclassified at a later stage though profit or loss:</t>
  </si>
  <si>
    <t xml:space="preserve">Net change of fair value of the financial assets available for sale </t>
  </si>
  <si>
    <t>Items which may not be reclassified at a later stage though profit or loss:</t>
  </si>
  <si>
    <t>Transfer of the revaluation reserve for land/buildings</t>
  </si>
  <si>
    <t>Total other comprehensive income</t>
  </si>
  <si>
    <t>Total comprehensive income for the year</t>
  </si>
  <si>
    <t>Operations with the owners reflected directly within equity capital</t>
  </si>
  <si>
    <t>Issued stocks</t>
  </si>
  <si>
    <t>Total operations with the owners</t>
  </si>
  <si>
    <t>“ASTANA BANKI” JSC (not audited)</t>
  </si>
  <si>
    <t xml:space="preserve">         (in thousands of KZT)</t>
  </si>
  <si>
    <t>Revaluation of land/buildings</t>
  </si>
  <si>
    <t>Effect from shifting to IFRS 9</t>
  </si>
  <si>
    <t>Balance as of January 1, 2018</t>
  </si>
  <si>
    <t>Balance as of January 1, 2017</t>
  </si>
  <si>
    <t>Other general administrative expenses</t>
  </si>
  <si>
    <t>Net receipt/use of cash flow from operating activities</t>
  </si>
  <si>
    <t xml:space="preserve">Use/receipt of cash flow from operating activities </t>
  </si>
  <si>
    <t>Disposal and redemption of the financial assets available for sales</t>
  </si>
  <si>
    <t>Receipts from stocks issued</t>
  </si>
  <si>
    <t>Receipts from treasury shares</t>
  </si>
  <si>
    <t>Receipts from debt securities issued</t>
  </si>
  <si>
    <t>Treasury shares</t>
  </si>
  <si>
    <t>Cash flow from financing activities</t>
  </si>
  <si>
    <t>ACCOUNTING BALANCE-SHEET OF JSC ASTANA BANK</t>
  </si>
  <si>
    <t>for July 1, 2018</t>
  </si>
  <si>
    <t>for January 1, 2018</t>
  </si>
  <si>
    <t>(non-audit)</t>
  </si>
  <si>
    <t>(audit)</t>
  </si>
  <si>
    <t>(in thousand tenges)</t>
  </si>
  <si>
    <t>Cash and cash equivalents</t>
  </si>
  <si>
    <t>Financial instruments at fair value through profit or loss</t>
  </si>
  <si>
    <t xml:space="preserve">Available-for-sale financial assets </t>
  </si>
  <si>
    <t>Loans  and advances  to banks and other financial institutions</t>
  </si>
  <si>
    <t>Loans to customers</t>
  </si>
  <si>
    <t xml:space="preserve"> - Loans to corporate customers</t>
  </si>
  <si>
    <t xml:space="preserve"> - Loans to small and medium-sized companies</t>
  </si>
  <si>
    <t xml:space="preserve"> - Loans to retail customers</t>
  </si>
  <si>
    <t>Property, equipment and intangible assets</t>
  </si>
  <si>
    <t>LIABILITIES AND EQUITY:</t>
  </si>
  <si>
    <t>Deposits and balances from banks anf other financial institutions</t>
  </si>
  <si>
    <t>Current accounts and deposits from customers</t>
  </si>
  <si>
    <t xml:space="preserve"> - Current accounts and deposits from corporate customers</t>
  </si>
  <si>
    <t xml:space="preserve"> - Current accounts and deposits from ratail customers</t>
  </si>
  <si>
    <t>Account payable on the transactions of "REPO"</t>
  </si>
  <si>
    <t xml:space="preserve"> EQUITY:</t>
  </si>
  <si>
    <t xml:space="preserve">Additional paid-in-capital </t>
  </si>
  <si>
    <t>General reserve</t>
  </si>
  <si>
    <t xml:space="preserve">Revaluation reserve for available-for-sale financial assets </t>
  </si>
  <si>
    <t>Revaluation reserve for land and buildings</t>
  </si>
  <si>
    <t>Ratained earnings</t>
  </si>
  <si>
    <t>TOTAL  EQUITY:</t>
  </si>
  <si>
    <t>TOTAL LIABILITIES AND EQUITY:</t>
  </si>
  <si>
    <t xml:space="preserve">I.Y.MAILIBAYEV </t>
  </si>
  <si>
    <t>S.K.KURMANBAYEVA</t>
  </si>
  <si>
    <t>Executive: Tuktibayev N.E.</t>
  </si>
  <si>
    <t>2596060/12157</t>
  </si>
  <si>
    <t xml:space="preserve">PROFIT AND LOSS STATEMENT  OF  JSC ASTANA BANK </t>
  </si>
  <si>
    <t>_____________________________________________________________________________________________</t>
  </si>
  <si>
    <t>for July 1, 2017</t>
  </si>
  <si>
    <t>Interest expense</t>
  </si>
  <si>
    <t>Net interest income</t>
  </si>
  <si>
    <t>Fee and commission income</t>
  </si>
  <si>
    <t>Fee and commission expense</t>
  </si>
  <si>
    <t>Net fee and commission income</t>
  </si>
  <si>
    <t xml:space="preserve">Net gain/(loss) foreign exchange gain </t>
  </si>
  <si>
    <t>Net gain/(loss) from operations with financial instruments</t>
  </si>
  <si>
    <t>Net gain/(loss) on transactions with financial assets available for sale</t>
  </si>
  <si>
    <t>Other operating income/(expense), net</t>
  </si>
  <si>
    <t>Operating income</t>
  </si>
  <si>
    <t>Impairment losses</t>
  </si>
  <si>
    <t>Personnel expenses</t>
  </si>
  <si>
    <t>Profit before income tax</t>
  </si>
  <si>
    <t>Income tax (expense)/benefit</t>
  </si>
  <si>
    <t>Financial valuation reserve available for sales:</t>
  </si>
  <si>
    <t>Other comprehensive income, net of income tax</t>
  </si>
  <si>
    <t>Revaluation reserve for available-for-sale financial assets:</t>
  </si>
  <si>
    <t>-Net change in fair value</t>
  </si>
  <si>
    <t>Revaluation reserve for property, plant and equipment</t>
  </si>
  <si>
    <t>Effect from transition to IFRS 9</t>
  </si>
  <si>
    <t>- Net change in fair value</t>
  </si>
  <si>
    <t>Other comprehensive income for the year, net of income tax</t>
  </si>
  <si>
    <t>CASH FLOW STATEMENT as of July 1, 2018</t>
  </si>
  <si>
    <t xml:space="preserve">July 1, 2018
(not audited)
(thousands of KZT)
</t>
  </si>
  <si>
    <t xml:space="preserve">July 1, 2017
(not audited)
(thousands of KZT)
</t>
  </si>
  <si>
    <t xml:space="preserve">Executive: Tuktibayev N.E.
2596060 ext. 12157
</t>
  </si>
  <si>
    <t>REPORT ON THE CHANGES WITHIN EQUITY CAPITAL as of July 1, 2017</t>
  </si>
  <si>
    <t>Balance as  of June 30, 2017</t>
  </si>
  <si>
    <t>REPORT ON THE CHANGES WITHIN EQUITY CAPITAL as of July 1, 2018</t>
  </si>
  <si>
    <t>Balance as of June 30, 2018</t>
  </si>
  <si>
    <t>2596060 ext. 12157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</si>
</sst>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(* #,##0.00_);_(* \(#,##0.00\);_(* &quot;-&quot;??_);_(@_)"/>
    <numFmt numFmtId="166" formatCode="_ * #,##0.00_ ;_ * \-#,##0.00_ ;_ * &quot;-&quot;??_ ;_ @_ "/>
    <numFmt numFmtId="167" formatCode="#,##0_р_.;\(#,##0\)"/>
    <numFmt numFmtId="168" formatCode="_(* #,##0_);_(* \(#,##0\);_(* &quot;-&quot;??_);_(@_)"/>
    <numFmt numFmtId="169" formatCode="_-* #,##0.00_-;\-* #,##0.00_-;_-* &quot;-&quot;??_-;_-@_-"/>
  </numFmts>
  <fonts count="6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1"/>
      <color indexed="18"/>
      <name val="Times New Roman Cyr"/>
      <family val="1"/>
      <charset val="204"/>
    </font>
    <font>
      <sz val="11"/>
      <color indexed="18"/>
      <name val="Times New Roman Cyr"/>
      <family val="1"/>
      <charset val="204"/>
    </font>
    <font>
      <sz val="11"/>
      <color theme="9" tint="-0.249977111117893"/>
      <name val="Times New Roman Cyr"/>
      <family val="1"/>
      <charset val="204"/>
    </font>
    <font>
      <sz val="11"/>
      <color indexed="16"/>
      <name val="Times New Roman Cyr"/>
      <family val="1"/>
      <charset val="204"/>
    </font>
    <font>
      <sz val="11"/>
      <name val="Calibri"/>
      <family val="2"/>
      <charset val="204"/>
    </font>
    <font>
      <sz val="11"/>
      <color theme="4" tint="-0.249977111117893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color indexed="18"/>
      <name val="Times New Roman Cyr"/>
      <family val="1"/>
      <charset val="204"/>
    </font>
    <font>
      <sz val="8"/>
      <color indexed="18"/>
      <name val="Times New Roman Cyr"/>
      <family val="1"/>
      <charset val="204"/>
    </font>
    <font>
      <b/>
      <sz val="11"/>
      <color indexed="18"/>
      <name val="Times New Roman Cyr"/>
      <charset val="204"/>
    </font>
    <font>
      <sz val="11"/>
      <color indexed="18"/>
      <name val="Times New Roman Cyr"/>
      <charset val="204"/>
    </font>
    <font>
      <sz val="11"/>
      <color theme="0"/>
      <name val="Times New Roman Cyr"/>
      <family val="1"/>
      <charset val="204"/>
    </font>
    <font>
      <sz val="11"/>
      <color rgb="FF000080"/>
      <name val="Times New Roman"/>
      <family val="1"/>
      <charset val="204"/>
    </font>
    <font>
      <i/>
      <sz val="9"/>
      <color indexed="18"/>
      <name val="Times New Roman Cyr"/>
      <charset val="204"/>
    </font>
    <font>
      <sz val="11"/>
      <color indexed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1"/>
      <color rgb="FF000080"/>
      <name val="Times New Roman"/>
      <family val="1"/>
      <charset val="204"/>
    </font>
    <font>
      <i/>
      <sz val="9"/>
      <color indexed="1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9">
    <xf numFmtId="0" fontId="0" fillId="0" borderId="0"/>
    <xf numFmtId="165" fontId="10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7" applyNumberFormat="0" applyAlignment="0" applyProtection="0"/>
    <xf numFmtId="0" fontId="22" fillId="7" borderId="8" applyNumberFormat="0" applyAlignment="0" applyProtection="0"/>
    <xf numFmtId="0" fontId="23" fillId="7" borderId="7" applyNumberFormat="0" applyAlignment="0" applyProtection="0"/>
    <xf numFmtId="0" fontId="24" fillId="0" borderId="9" applyNumberFormat="0" applyFill="0" applyAlignment="0" applyProtection="0"/>
    <xf numFmtId="0" fontId="25" fillId="8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/>
    <xf numFmtId="0" fontId="7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0" fillId="0" borderId="0"/>
    <xf numFmtId="0" fontId="2" fillId="0" borderId="0"/>
    <xf numFmtId="0" fontId="12" fillId="0" borderId="0"/>
    <xf numFmtId="169" fontId="9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3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3" fontId="33" fillId="0" borderId="0" xfId="0" applyNumberFormat="1" applyFont="1" applyFill="1" applyBorder="1" applyAlignment="1">
      <alignment horizontal="left"/>
    </xf>
    <xf numFmtId="0" fontId="32" fillId="0" borderId="0" xfId="0" applyFont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0" xfId="0" applyFont="1" applyAlignment="1">
      <alignment vertical="top" wrapText="1"/>
    </xf>
    <xf numFmtId="0" fontId="33" fillId="0" borderId="0" xfId="0" applyFont="1" applyBorder="1" applyAlignment="1">
      <alignment horizontal="center" vertical="top" wrapText="1"/>
    </xf>
    <xf numFmtId="3" fontId="33" fillId="0" borderId="0" xfId="0" applyNumberFormat="1" applyFont="1" applyFill="1" applyBorder="1" applyAlignment="1">
      <alignment horizontal="right" wrapText="1"/>
    </xf>
    <xf numFmtId="0" fontId="33" fillId="0" borderId="0" xfId="0" applyFont="1" applyAlignment="1">
      <alignment vertical="top" wrapText="1"/>
    </xf>
    <xf numFmtId="0" fontId="33" fillId="0" borderId="0" xfId="0" applyFont="1" applyBorder="1" applyAlignment="1">
      <alignment wrapText="1"/>
    </xf>
    <xf numFmtId="3" fontId="32" fillId="0" borderId="0" xfId="0" applyNumberFormat="1" applyFont="1" applyAlignment="1">
      <alignment vertical="top" wrapText="1"/>
    </xf>
    <xf numFmtId="0" fontId="34" fillId="0" borderId="0" xfId="0" applyFont="1" applyAlignment="1">
      <alignment vertical="top" wrapText="1"/>
    </xf>
    <xf numFmtId="49" fontId="32" fillId="0" borderId="0" xfId="0" applyNumberFormat="1" applyFont="1" applyAlignment="1">
      <alignment horizontal="left" vertical="top" wrapText="1"/>
    </xf>
    <xf numFmtId="0" fontId="32" fillId="0" borderId="0" xfId="0" applyFont="1" applyFill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2" fillId="0" borderId="0" xfId="0" applyFont="1" applyAlignment="1">
      <alignment vertical="top"/>
    </xf>
    <xf numFmtId="3" fontId="32" fillId="0" borderId="0" xfId="0" applyNumberFormat="1" applyFont="1" applyAlignment="1">
      <alignment vertical="top"/>
    </xf>
    <xf numFmtId="0" fontId="36" fillId="0" borderId="0" xfId="0" applyFont="1" applyAlignment="1">
      <alignment wrapText="1"/>
    </xf>
    <xf numFmtId="3" fontId="37" fillId="2" borderId="0" xfId="0" applyNumberFormat="1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/>
    <xf numFmtId="3" fontId="38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wrapText="1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wrapText="1"/>
    </xf>
    <xf numFmtId="3" fontId="39" fillId="0" borderId="0" xfId="0" applyNumberFormat="1" applyFont="1" applyFill="1" applyBorder="1" applyAlignment="1"/>
    <xf numFmtId="0" fontId="40" fillId="0" borderId="0" xfId="154" applyFont="1" applyAlignment="1">
      <alignment wrapText="1"/>
    </xf>
    <xf numFmtId="0" fontId="40" fillId="2" borderId="0" xfId="154" applyFont="1" applyFill="1" applyAlignment="1">
      <alignment wrapText="1"/>
    </xf>
    <xf numFmtId="0" fontId="41" fillId="0" borderId="0" xfId="155" applyFont="1" applyBorder="1"/>
    <xf numFmtId="0" fontId="41" fillId="0" borderId="0" xfId="155" applyFont="1"/>
    <xf numFmtId="168" fontId="41" fillId="0" borderId="0" xfId="155" applyNumberFormat="1" applyFont="1"/>
    <xf numFmtId="168" fontId="41" fillId="0" borderId="0" xfId="155" applyNumberFormat="1" applyFont="1" applyBorder="1"/>
    <xf numFmtId="168" fontId="44" fillId="0" borderId="0" xfId="155" applyNumberFormat="1" applyFont="1" applyBorder="1"/>
    <xf numFmtId="168" fontId="43" fillId="0" borderId="0" xfId="155" applyNumberFormat="1" applyFont="1" applyBorder="1"/>
    <xf numFmtId="0" fontId="10" fillId="0" borderId="0" xfId="155" applyFont="1" applyBorder="1" applyAlignment="1">
      <alignment wrapText="1"/>
    </xf>
    <xf numFmtId="0" fontId="42" fillId="0" borderId="0" xfId="155" applyFont="1" applyBorder="1" applyAlignment="1">
      <alignment wrapText="1"/>
    </xf>
    <xf numFmtId="0" fontId="41" fillId="2" borderId="0" xfId="155" applyFont="1" applyFill="1"/>
    <xf numFmtId="168" fontId="43" fillId="0" borderId="0" xfId="155" applyNumberFormat="1" applyFont="1" applyBorder="1" applyAlignment="1">
      <alignment horizontal="right"/>
    </xf>
    <xf numFmtId="168" fontId="44" fillId="0" borderId="0" xfId="157" applyNumberFormat="1" applyFont="1" applyFill="1" applyBorder="1" applyAlignment="1">
      <alignment horizontal="left"/>
    </xf>
    <xf numFmtId="0" fontId="48" fillId="0" borderId="0" xfId="155" applyFont="1"/>
    <xf numFmtId="0" fontId="10" fillId="2" borderId="0" xfId="155" applyFont="1" applyFill="1" applyBorder="1" applyAlignment="1"/>
    <xf numFmtId="0" fontId="40" fillId="2" borderId="0" xfId="17" applyFont="1" applyFill="1"/>
    <xf numFmtId="0" fontId="48" fillId="2" borderId="0" xfId="155" applyFont="1" applyFill="1"/>
    <xf numFmtId="0" fontId="40" fillId="2" borderId="0" xfId="17" applyFont="1" applyFill="1" applyAlignment="1">
      <alignment horizontal="left"/>
    </xf>
    <xf numFmtId="0" fontId="47" fillId="2" borderId="0" xfId="17" applyFont="1" applyFill="1"/>
    <xf numFmtId="0" fontId="50" fillId="2" borderId="0" xfId="17" applyFont="1" applyFill="1" applyBorder="1"/>
    <xf numFmtId="0" fontId="47" fillId="2" borderId="0" xfId="17" applyFont="1" applyFill="1" applyBorder="1"/>
    <xf numFmtId="0" fontId="47" fillId="2" borderId="0" xfId="17" applyFont="1" applyFill="1" applyBorder="1" applyAlignment="1">
      <alignment horizontal="center" vertical="center"/>
    </xf>
    <xf numFmtId="0" fontId="40" fillId="2" borderId="1" xfId="17" applyFont="1" applyFill="1" applyBorder="1" applyAlignment="1">
      <alignment horizontal="center" vertical="center" wrapText="1"/>
    </xf>
    <xf numFmtId="0" fontId="40" fillId="2" borderId="0" xfId="17" applyFont="1" applyFill="1" applyBorder="1" applyAlignment="1">
      <alignment horizontal="center" vertical="center" wrapText="1"/>
    </xf>
    <xf numFmtId="0" fontId="40" fillId="2" borderId="0" xfId="17" applyFont="1" applyFill="1" applyBorder="1" applyAlignment="1">
      <alignment vertical="center" wrapText="1"/>
    </xf>
    <xf numFmtId="168" fontId="40" fillId="2" borderId="0" xfId="1" applyNumberFormat="1" applyFont="1" applyFill="1" applyBorder="1" applyAlignment="1">
      <alignment horizontal="center" vertical="center"/>
    </xf>
    <xf numFmtId="168" fontId="48" fillId="2" borderId="0" xfId="155" applyNumberFormat="1" applyFont="1" applyFill="1"/>
    <xf numFmtId="168" fontId="47" fillId="2" borderId="0" xfId="1" applyNumberFormat="1" applyFont="1" applyFill="1" applyBorder="1" applyAlignment="1">
      <alignment horizontal="center" vertical="center"/>
    </xf>
    <xf numFmtId="0" fontId="50" fillId="2" borderId="0" xfId="17" applyFont="1" applyFill="1" applyBorder="1" applyAlignment="1">
      <alignment vertical="center" wrapText="1"/>
    </xf>
    <xf numFmtId="0" fontId="47" fillId="2" borderId="0" xfId="17" applyFont="1" applyFill="1" applyBorder="1" applyAlignment="1">
      <alignment vertical="center" wrapText="1"/>
    </xf>
    <xf numFmtId="168" fontId="40" fillId="2" borderId="1" xfId="1" applyNumberFormat="1" applyFont="1" applyFill="1" applyBorder="1" applyAlignment="1">
      <alignment horizontal="center" vertical="center"/>
    </xf>
    <xf numFmtId="168" fontId="47" fillId="2" borderId="1" xfId="1" applyNumberFormat="1" applyFont="1" applyFill="1" applyBorder="1" applyAlignment="1">
      <alignment horizontal="center" vertical="center"/>
    </xf>
    <xf numFmtId="168" fontId="40" fillId="2" borderId="3" xfId="1" applyNumberFormat="1" applyFont="1" applyFill="1" applyBorder="1" applyAlignment="1">
      <alignment horizontal="center" vertical="center"/>
    </xf>
    <xf numFmtId="168" fontId="47" fillId="2" borderId="3" xfId="1" applyNumberFormat="1" applyFont="1" applyFill="1" applyBorder="1" applyAlignment="1">
      <alignment horizontal="center" vertical="center"/>
    </xf>
    <xf numFmtId="0" fontId="48" fillId="2" borderId="0" xfId="155" applyFont="1" applyFill="1" applyBorder="1"/>
    <xf numFmtId="0" fontId="40" fillId="2" borderId="0" xfId="17" applyFont="1" applyFill="1" applyBorder="1" applyAlignment="1">
      <alignment vertical="center"/>
    </xf>
    <xf numFmtId="168" fontId="40" fillId="2" borderId="2" xfId="1" applyNumberFormat="1" applyFont="1" applyFill="1" applyBorder="1" applyAlignment="1">
      <alignment horizontal="center" vertical="center"/>
    </xf>
    <xf numFmtId="168" fontId="47" fillId="2" borderId="0" xfId="17" applyNumberFormat="1" applyFont="1" applyFill="1" applyBorder="1"/>
    <xf numFmtId="168" fontId="44" fillId="0" borderId="0" xfId="0" applyNumberFormat="1" applyFont="1"/>
    <xf numFmtId="0" fontId="40" fillId="0" borderId="0" xfId="17" applyFont="1" applyFill="1"/>
    <xf numFmtId="0" fontId="36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40" fillId="0" borderId="14" xfId="154" applyFont="1" applyBorder="1" applyAlignment="1">
      <alignment horizontal="left" wrapText="1"/>
    </xf>
    <xf numFmtId="14" fontId="43" fillId="0" borderId="0" xfId="156" applyNumberFormat="1" applyFont="1" applyFill="1" applyBorder="1" applyAlignment="1">
      <alignment horizontal="center" wrapText="1"/>
    </xf>
    <xf numFmtId="14" fontId="43" fillId="0" borderId="0" xfId="156" applyNumberFormat="1" applyFont="1" applyFill="1" applyBorder="1" applyAlignment="1">
      <alignment horizontal="center"/>
    </xf>
    <xf numFmtId="14" fontId="43" fillId="0" borderId="14" xfId="156" applyNumberFormat="1" applyFont="1" applyFill="1" applyBorder="1" applyAlignment="1">
      <alignment horizontal="center"/>
    </xf>
    <xf numFmtId="0" fontId="50" fillId="2" borderId="0" xfId="17" applyFont="1" applyFill="1" applyAlignment="1">
      <alignment horizontal="right"/>
    </xf>
    <xf numFmtId="3" fontId="56" fillId="0" borderId="0" xfId="0" applyNumberFormat="1" applyFont="1" applyBorder="1" applyAlignment="1">
      <alignment horizontal="left"/>
    </xf>
    <xf numFmtId="3" fontId="56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3" fontId="33" fillId="0" borderId="1" xfId="0" applyNumberFormat="1" applyFont="1" applyFill="1" applyBorder="1" applyAlignment="1">
      <alignment horizontal="left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wrapText="1"/>
    </xf>
    <xf numFmtId="1" fontId="32" fillId="0" borderId="0" xfId="0" applyNumberFormat="1" applyFont="1" applyBorder="1" applyAlignment="1">
      <alignment horizontal="center" wrapText="1"/>
    </xf>
    <xf numFmtId="1" fontId="32" fillId="0" borderId="0" xfId="0" applyNumberFormat="1" applyFont="1" applyFill="1" applyBorder="1" applyAlignment="1">
      <alignment horizontal="center" wrapText="1"/>
    </xf>
    <xf numFmtId="0" fontId="32" fillId="0" borderId="0" xfId="0" applyFont="1" applyBorder="1" applyAlignment="1">
      <alignment horizontal="left" wrapText="1" indent="15"/>
    </xf>
    <xf numFmtId="3" fontId="57" fillId="0" borderId="1" xfId="0" applyNumberFormat="1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center" wrapText="1"/>
    </xf>
    <xf numFmtId="0" fontId="32" fillId="0" borderId="0" xfId="0" applyFont="1" applyBorder="1" applyAlignment="1">
      <alignment wrapText="1"/>
    </xf>
    <xf numFmtId="164" fontId="33" fillId="0" borderId="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top" wrapText="1"/>
    </xf>
    <xf numFmtId="0" fontId="58" fillId="0" borderId="0" xfId="0" applyFont="1" applyBorder="1" applyAlignment="1">
      <alignment wrapText="1"/>
    </xf>
    <xf numFmtId="3" fontId="58" fillId="0" borderId="2" xfId="0" applyNumberFormat="1" applyFont="1" applyFill="1" applyBorder="1" applyAlignment="1">
      <alignment horizontal="right" wrapText="1"/>
    </xf>
    <xf numFmtId="3" fontId="58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wrapText="1"/>
    </xf>
    <xf numFmtId="0" fontId="59" fillId="0" borderId="0" xfId="0" applyFont="1" applyBorder="1" applyAlignment="1">
      <alignment wrapText="1"/>
    </xf>
    <xf numFmtId="3" fontId="58" fillId="0" borderId="3" xfId="0" applyNumberFormat="1" applyFont="1" applyFill="1" applyBorder="1" applyAlignment="1">
      <alignment horizontal="right" wrapText="1"/>
    </xf>
    <xf numFmtId="168" fontId="44" fillId="0" borderId="0" xfId="0" applyNumberFormat="1" applyFont="1" applyAlignment="1">
      <alignment horizontal="right"/>
    </xf>
    <xf numFmtId="0" fontId="33" fillId="0" borderId="0" xfId="0" applyFont="1" applyFill="1" applyBorder="1" applyAlignment="1">
      <alignment horizontal="center" vertical="top" wrapText="1"/>
    </xf>
    <xf numFmtId="167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wrapText="1"/>
    </xf>
    <xf numFmtId="167" fontId="33" fillId="0" borderId="0" xfId="0" applyNumberFormat="1" applyFont="1" applyFill="1" applyBorder="1" applyAlignment="1">
      <alignment horizontal="right" wrapText="1"/>
    </xf>
    <xf numFmtId="0" fontId="60" fillId="2" borderId="0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3" fontId="58" fillId="0" borderId="3" xfId="0" applyNumberFormat="1" applyFont="1" applyFill="1" applyBorder="1" applyAlignment="1">
      <alignment horizontal="right"/>
    </xf>
    <xf numFmtId="3" fontId="58" fillId="0" borderId="2" xfId="0" applyNumberFormat="1" applyFont="1" applyFill="1" applyBorder="1" applyAlignment="1">
      <alignment horizontal="right"/>
    </xf>
    <xf numFmtId="0" fontId="61" fillId="0" borderId="0" xfId="0" applyFont="1" applyAlignment="1">
      <alignment horizontal="left" wrapText="1"/>
    </xf>
    <xf numFmtId="0" fontId="61" fillId="0" borderId="0" xfId="0" applyFont="1" applyFill="1" applyAlignment="1">
      <alignment horizontal="right" wrapText="1"/>
    </xf>
    <xf numFmtId="0" fontId="61" fillId="0" borderId="0" xfId="0" applyFont="1" applyAlignment="1">
      <alignment horizontal="left" wrapText="1"/>
    </xf>
    <xf numFmtId="0" fontId="61" fillId="0" borderId="0" xfId="0" applyFont="1" applyFill="1" applyAlignment="1">
      <alignment horizontal="right" wrapText="1"/>
    </xf>
    <xf numFmtId="0" fontId="61" fillId="0" borderId="0" xfId="0" applyFont="1" applyFill="1" applyAlignment="1">
      <alignment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right"/>
    </xf>
    <xf numFmtId="0" fontId="62" fillId="0" borderId="0" xfId="0" applyFont="1" applyBorder="1" applyAlignment="1">
      <alignment horizontal="left" vertical="top"/>
    </xf>
    <xf numFmtId="3" fontId="56" fillId="0" borderId="0" xfId="0" applyNumberFormat="1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 horizontal="left"/>
    </xf>
    <xf numFmtId="0" fontId="63" fillId="0" borderId="0" xfId="0" applyFont="1" applyFill="1" applyBorder="1" applyAlignment="1">
      <alignment horizontal="left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1" fontId="64" fillId="0" borderId="1" xfId="0" applyNumberFormat="1" applyFont="1" applyFill="1" applyBorder="1" applyAlignment="1">
      <alignment horizontal="right" vertical="center" wrapText="1"/>
    </xf>
    <xf numFmtId="1" fontId="64" fillId="0" borderId="0" xfId="0" applyNumberFormat="1" applyFont="1" applyFill="1" applyBorder="1" applyAlignment="1">
      <alignment horizontal="right" vertical="center" wrapText="1"/>
    </xf>
    <xf numFmtId="1" fontId="38" fillId="0" borderId="0" xfId="0" applyNumberFormat="1" applyFont="1" applyFill="1" applyBorder="1" applyAlignment="1">
      <alignment horizontal="left" wrapText="1"/>
    </xf>
    <xf numFmtId="167" fontId="39" fillId="0" borderId="0" xfId="0" applyNumberFormat="1" applyFont="1" applyFill="1" applyBorder="1" applyAlignment="1"/>
    <xf numFmtId="3" fontId="38" fillId="0" borderId="3" xfId="0" applyNumberFormat="1" applyFont="1" applyFill="1" applyBorder="1" applyAlignment="1"/>
    <xf numFmtId="3" fontId="38" fillId="0" borderId="0" xfId="0" applyNumberFormat="1" applyFont="1" applyFill="1" applyBorder="1" applyAlignment="1"/>
    <xf numFmtId="3" fontId="39" fillId="0" borderId="0" xfId="0" applyNumberFormat="1" applyFont="1" applyBorder="1" applyAlignment="1"/>
    <xf numFmtId="167" fontId="39" fillId="0" borderId="0" xfId="0" applyNumberFormat="1" applyFont="1" applyFill="1" applyBorder="1" applyAlignment="1">
      <alignment horizontal="right"/>
    </xf>
    <xf numFmtId="3" fontId="38" fillId="0" borderId="13" xfId="0" applyNumberFormat="1" applyFont="1" applyFill="1" applyBorder="1" applyAlignment="1"/>
    <xf numFmtId="167" fontId="39" fillId="0" borderId="1" xfId="0" applyNumberFormat="1" applyFont="1" applyFill="1" applyBorder="1" applyAlignment="1"/>
    <xf numFmtId="167" fontId="38" fillId="0" borderId="0" xfId="0" applyNumberFormat="1" applyFont="1" applyFill="1" applyBorder="1" applyAlignment="1"/>
    <xf numFmtId="167" fontId="38" fillId="0" borderId="2" xfId="0" applyNumberFormat="1" applyFont="1" applyFill="1" applyBorder="1" applyAlignment="1"/>
    <xf numFmtId="3" fontId="39" fillId="0" borderId="0" xfId="0" applyNumberFormat="1" applyFont="1" applyFill="1" applyBorder="1" applyAlignment="1">
      <alignment vertical="center"/>
    </xf>
    <xf numFmtId="0" fontId="65" fillId="0" borderId="0" xfId="0" applyFont="1" applyFill="1"/>
    <xf numFmtId="0" fontId="61" fillId="0" borderId="0" xfId="0" applyFont="1" applyFill="1"/>
    <xf numFmtId="3" fontId="39" fillId="0" borderId="0" xfId="0" quotePrefix="1" applyNumberFormat="1" applyFont="1" applyFill="1" applyBorder="1" applyAlignment="1">
      <alignment wrapText="1"/>
    </xf>
    <xf numFmtId="0" fontId="39" fillId="0" borderId="0" xfId="0" quotePrefix="1" applyFont="1" applyFill="1" applyBorder="1" applyAlignment="1">
      <alignment wrapText="1"/>
    </xf>
    <xf numFmtId="167" fontId="38" fillId="0" borderId="3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167" fontId="38" fillId="0" borderId="2" xfId="0" applyNumberFormat="1" applyFont="1" applyFill="1" applyBorder="1" applyAlignment="1">
      <alignment vertical="center"/>
    </xf>
    <xf numFmtId="0" fontId="61" fillId="0" borderId="0" xfId="0" applyFont="1" applyAlignment="1">
      <alignment horizontal="right"/>
    </xf>
    <xf numFmtId="0" fontId="66" fillId="0" borderId="0" xfId="0" applyFont="1" applyFill="1" applyBorder="1" applyAlignment="1"/>
    <xf numFmtId="0" fontId="41" fillId="0" borderId="0" xfId="158" applyFont="1"/>
    <xf numFmtId="0" fontId="41" fillId="2" borderId="0" xfId="158" applyFont="1" applyFill="1"/>
    <xf numFmtId="0" fontId="42" fillId="0" borderId="0" xfId="158" applyFont="1" applyAlignment="1">
      <alignment horizontal="center" wrapText="1"/>
    </xf>
    <xf numFmtId="0" fontId="42" fillId="0" borderId="0" xfId="158" applyFont="1" applyAlignment="1">
      <alignment wrapText="1"/>
    </xf>
    <xf numFmtId="0" fontId="42" fillId="0" borderId="0" xfId="158" applyFont="1" applyAlignment="1">
      <alignment horizontal="right" wrapText="1"/>
    </xf>
    <xf numFmtId="0" fontId="42" fillId="2" borderId="0" xfId="158" applyFont="1" applyFill="1" applyAlignment="1">
      <alignment horizontal="right" wrapText="1"/>
    </xf>
    <xf numFmtId="0" fontId="10" fillId="0" borderId="0" xfId="158" applyFont="1" applyAlignment="1">
      <alignment wrapText="1"/>
    </xf>
    <xf numFmtId="168" fontId="44" fillId="0" borderId="0" xfId="34" applyNumberFormat="1" applyFont="1"/>
    <xf numFmtId="168" fontId="44" fillId="2" borderId="0" xfId="34" applyNumberFormat="1" applyFont="1" applyFill="1"/>
    <xf numFmtId="0" fontId="10" fillId="0" borderId="0" xfId="158" applyFont="1" applyFill="1" applyAlignment="1">
      <alignment wrapText="1"/>
    </xf>
    <xf numFmtId="168" fontId="44" fillId="2" borderId="0" xfId="34" applyNumberFormat="1" applyFont="1" applyFill="1" applyAlignment="1">
      <alignment horizontal="right"/>
    </xf>
    <xf numFmtId="168" fontId="44" fillId="0" borderId="0" xfId="34" applyNumberFormat="1" applyFont="1" applyBorder="1"/>
    <xf numFmtId="168" fontId="44" fillId="2" borderId="0" xfId="34" applyNumberFormat="1" applyFont="1" applyFill="1" applyBorder="1" applyAlignment="1">
      <alignment horizontal="right"/>
    </xf>
    <xf numFmtId="168" fontId="43" fillId="0" borderId="0" xfId="158" applyNumberFormat="1" applyFont="1" applyBorder="1"/>
    <xf numFmtId="168" fontId="42" fillId="0" borderId="0" xfId="158" applyNumberFormat="1" applyFont="1" applyAlignment="1">
      <alignment wrapText="1"/>
    </xf>
    <xf numFmtId="168" fontId="43" fillId="2" borderId="0" xfId="158" applyNumberFormat="1" applyFont="1" applyFill="1" applyBorder="1"/>
    <xf numFmtId="168" fontId="44" fillId="0" borderId="0" xfId="158" applyNumberFormat="1" applyFont="1"/>
    <xf numFmtId="168" fontId="44" fillId="2" borderId="0" xfId="158" applyNumberFormat="1" applyFont="1" applyFill="1" applyAlignment="1">
      <alignment horizontal="right"/>
    </xf>
    <xf numFmtId="168" fontId="43" fillId="0" borderId="0" xfId="34" applyNumberFormat="1" applyFont="1"/>
    <xf numFmtId="168" fontId="44" fillId="0" borderId="1" xfId="34" applyNumberFormat="1" applyFont="1" applyBorder="1"/>
    <xf numFmtId="168" fontId="44" fillId="2" borderId="1" xfId="34" applyNumberFormat="1" applyFont="1" applyFill="1" applyBorder="1" applyAlignment="1">
      <alignment horizontal="right"/>
    </xf>
    <xf numFmtId="168" fontId="43" fillId="0" borderId="0" xfId="158" applyNumberFormat="1" applyFont="1"/>
    <xf numFmtId="0" fontId="10" fillId="0" borderId="0" xfId="34" applyFont="1" applyAlignment="1">
      <alignment wrapText="1"/>
    </xf>
    <xf numFmtId="0" fontId="42" fillId="0" borderId="0" xfId="158" applyFont="1" applyFill="1" applyAlignment="1">
      <alignment wrapText="1"/>
    </xf>
    <xf numFmtId="168" fontId="43" fillId="0" borderId="3" xfId="158" applyNumberFormat="1" applyFont="1" applyBorder="1"/>
    <xf numFmtId="168" fontId="43" fillId="2" borderId="3" xfId="158" applyNumberFormat="1" applyFont="1" applyFill="1" applyBorder="1"/>
    <xf numFmtId="0" fontId="10" fillId="2" borderId="0" xfId="158" applyFont="1" applyFill="1" applyAlignment="1">
      <alignment wrapText="1"/>
    </xf>
    <xf numFmtId="0" fontId="42" fillId="2" borderId="0" xfId="158" applyFont="1" applyFill="1" applyAlignment="1">
      <alignment wrapText="1"/>
    </xf>
    <xf numFmtId="0" fontId="45" fillId="0" borderId="0" xfId="158" applyFont="1" applyAlignment="1">
      <alignment horizontal="justify" vertical="center" wrapText="1"/>
    </xf>
    <xf numFmtId="168" fontId="44" fillId="0" borderId="0" xfId="158" applyNumberFormat="1" applyFont="1" applyBorder="1"/>
    <xf numFmtId="0" fontId="46" fillId="0" borderId="0" xfId="158" applyFont="1" applyAlignment="1">
      <alignment horizontal="justify" vertical="center" wrapText="1"/>
    </xf>
    <xf numFmtId="168" fontId="44" fillId="0" borderId="1" xfId="158" applyNumberFormat="1" applyFont="1" applyBorder="1"/>
    <xf numFmtId="168" fontId="43" fillId="0" borderId="3" xfId="158" applyNumberFormat="1" applyFont="1" applyBorder="1" applyAlignment="1">
      <alignment horizontal="right"/>
    </xf>
    <xf numFmtId="168" fontId="43" fillId="2" borderId="3" xfId="158" applyNumberFormat="1" applyFont="1" applyFill="1" applyBorder="1" applyAlignment="1">
      <alignment horizontal="right"/>
    </xf>
    <xf numFmtId="168" fontId="43" fillId="2" borderId="0" xfId="158" applyNumberFormat="1" applyFont="1" applyFill="1"/>
    <xf numFmtId="168" fontId="43" fillId="0" borderId="2" xfId="158" applyNumberFormat="1" applyFont="1" applyBorder="1"/>
    <xf numFmtId="168" fontId="43" fillId="2" borderId="2" xfId="158" applyNumberFormat="1" applyFont="1" applyFill="1" applyBorder="1"/>
    <xf numFmtId="168" fontId="41" fillId="0" borderId="0" xfId="158" applyNumberFormat="1" applyFont="1"/>
    <xf numFmtId="168" fontId="44" fillId="2" borderId="0" xfId="158" applyNumberFormat="1" applyFont="1" applyFill="1"/>
    <xf numFmtId="0" fontId="53" fillId="2" borderId="0" xfId="158" applyFont="1" applyFill="1" applyBorder="1" applyAlignment="1"/>
    <xf numFmtId="0" fontId="54" fillId="2" borderId="0" xfId="158" applyFont="1" applyFill="1"/>
    <xf numFmtId="0" fontId="47" fillId="0" borderId="0" xfId="158" applyFont="1" applyBorder="1" applyAlignment="1">
      <alignment wrapText="1"/>
    </xf>
    <xf numFmtId="0" fontId="47" fillId="0" borderId="0" xfId="158" applyFont="1" applyBorder="1" applyAlignment="1"/>
    <xf numFmtId="0" fontId="47" fillId="2" borderId="0" xfId="158" applyFont="1" applyFill="1" applyBorder="1" applyAlignment="1">
      <alignment horizontal="right" wrapText="1"/>
    </xf>
    <xf numFmtId="0" fontId="47" fillId="0" borderId="0" xfId="158" applyFont="1" applyAlignment="1">
      <alignment wrapText="1"/>
    </xf>
    <xf numFmtId="0" fontId="47" fillId="2" borderId="0" xfId="158" applyFont="1" applyFill="1" applyBorder="1" applyAlignment="1">
      <alignment horizontal="left"/>
    </xf>
    <xf numFmtId="0" fontId="49" fillId="0" borderId="0" xfId="158" applyFont="1" applyBorder="1" applyAlignment="1"/>
    <xf numFmtId="0" fontId="49" fillId="2" borderId="0" xfId="158" applyFont="1" applyFill="1" applyBorder="1" applyAlignment="1"/>
    <xf numFmtId="0" fontId="10" fillId="2" borderId="0" xfId="158" applyFont="1" applyFill="1" applyBorder="1" applyAlignment="1">
      <alignment wrapText="1"/>
    </xf>
    <xf numFmtId="0" fontId="51" fillId="0" borderId="0" xfId="158" applyFont="1" applyAlignment="1">
      <alignment horizontal="justify" vertical="center" wrapText="1"/>
    </xf>
    <xf numFmtId="0" fontId="52" fillId="0" borderId="0" xfId="158" applyFont="1" applyAlignment="1">
      <alignment horizontal="justify" vertical="center" wrapText="1"/>
    </xf>
    <xf numFmtId="0" fontId="48" fillId="2" borderId="0" xfId="158" applyFont="1" applyFill="1"/>
    <xf numFmtId="0" fontId="48" fillId="2" borderId="0" xfId="158" applyFont="1" applyFill="1" applyBorder="1"/>
    <xf numFmtId="168" fontId="48" fillId="2" borderId="0" xfId="158" applyNumberFormat="1" applyFont="1" applyFill="1" applyBorder="1"/>
    <xf numFmtId="168" fontId="48" fillId="2" borderId="0" xfId="158" applyNumberFormat="1" applyFont="1" applyFill="1"/>
    <xf numFmtId="167" fontId="33" fillId="2" borderId="0" xfId="158" applyNumberFormat="1" applyFont="1" applyFill="1" applyBorder="1" applyAlignment="1">
      <alignment wrapText="1"/>
    </xf>
    <xf numFmtId="0" fontId="55" fillId="2" borderId="0" xfId="158" applyFont="1" applyFill="1" applyBorder="1" applyAlignment="1"/>
    <xf numFmtId="0" fontId="53" fillId="2" borderId="0" xfId="158" applyFont="1" applyFill="1" applyBorder="1" applyAlignment="1">
      <alignment wrapText="1"/>
    </xf>
    <xf numFmtId="0" fontId="53" fillId="2" borderId="0" xfId="158" applyFont="1" applyFill="1" applyBorder="1" applyAlignment="1">
      <alignment horizontal="left" wrapText="1"/>
    </xf>
    <xf numFmtId="0" fontId="55" fillId="2" borderId="0" xfId="158" applyFont="1" applyFill="1" applyBorder="1" applyAlignment="1">
      <alignment horizontal="left" wrapText="1"/>
    </xf>
    <xf numFmtId="0" fontId="55" fillId="2" borderId="0" xfId="158" applyFont="1" applyFill="1" applyBorder="1" applyAlignment="1">
      <alignment horizontal="left" wrapText="1"/>
    </xf>
    <xf numFmtId="168" fontId="41" fillId="2" borderId="0" xfId="158" applyNumberFormat="1" applyFont="1" applyFill="1"/>
  </cellXfs>
  <cellStyles count="159">
    <cellStyle name="20% — акцент1" xfId="76" builtinId="30" customBuiltin="1"/>
    <cellStyle name="20% - Акцент1 2" xfId="102"/>
    <cellStyle name="20% — акцент1 2" xfId="129"/>
    <cellStyle name="20% - Акцент1 3" xfId="115"/>
    <cellStyle name="20% — акцент1 3" xfId="142"/>
    <cellStyle name="20% — акцент2" xfId="80" builtinId="34" customBuiltin="1"/>
    <cellStyle name="20% - Акцент2 2" xfId="104"/>
    <cellStyle name="20% — акцент2 2" xfId="131"/>
    <cellStyle name="20% - Акцент2 3" xfId="117"/>
    <cellStyle name="20% — акцент2 3" xfId="144"/>
    <cellStyle name="20% — акцент3" xfId="84" builtinId="38" customBuiltin="1"/>
    <cellStyle name="20% - Акцент3 2" xfId="106"/>
    <cellStyle name="20% — акцент3 2" xfId="133"/>
    <cellStyle name="20% - Акцент3 3" xfId="119"/>
    <cellStyle name="20% — акцент3 3" xfId="146"/>
    <cellStyle name="20% — акцент4" xfId="88" builtinId="42" customBuiltin="1"/>
    <cellStyle name="20% - Акцент4 2" xfId="108"/>
    <cellStyle name="20% — акцент4 2" xfId="135"/>
    <cellStyle name="20% - Акцент4 3" xfId="121"/>
    <cellStyle name="20% — акцент4 3" xfId="148"/>
    <cellStyle name="20% — акцент5" xfId="92" builtinId="46" customBuiltin="1"/>
    <cellStyle name="20% - Акцент5 2" xfId="110"/>
    <cellStyle name="20% — акцент5 2" xfId="137"/>
    <cellStyle name="20% - Акцент5 3" xfId="123"/>
    <cellStyle name="20% — акцент5 3" xfId="150"/>
    <cellStyle name="20% — акцент6" xfId="96" builtinId="50" customBuiltin="1"/>
    <cellStyle name="20% - Акцент6 2" xfId="112"/>
    <cellStyle name="20% — акцент6 2" xfId="139"/>
    <cellStyle name="20% - Акцент6 3" xfId="125"/>
    <cellStyle name="20% — акцент6 3" xfId="152"/>
    <cellStyle name="40% — акцент1" xfId="77" builtinId="31" customBuiltin="1"/>
    <cellStyle name="40% - Акцент1 2" xfId="103"/>
    <cellStyle name="40% — акцент1 2" xfId="130"/>
    <cellStyle name="40% - Акцент1 3" xfId="116"/>
    <cellStyle name="40% — акцент1 3" xfId="143"/>
    <cellStyle name="40% — акцент2" xfId="81" builtinId="35" customBuiltin="1"/>
    <cellStyle name="40% - Акцент2 2" xfId="105"/>
    <cellStyle name="40% — акцент2 2" xfId="132"/>
    <cellStyle name="40% - Акцент2 3" xfId="118"/>
    <cellStyle name="40% — акцент2 3" xfId="145"/>
    <cellStyle name="40% — акцент3" xfId="85" builtinId="39" customBuiltin="1"/>
    <cellStyle name="40% - Акцент3 2" xfId="107"/>
    <cellStyle name="40% — акцент3 2" xfId="134"/>
    <cellStyle name="40% - Акцент3 3" xfId="120"/>
    <cellStyle name="40% — акцент3 3" xfId="147"/>
    <cellStyle name="40% — акцент4" xfId="89" builtinId="43" customBuiltin="1"/>
    <cellStyle name="40% - Акцент4 2" xfId="109"/>
    <cellStyle name="40% — акцент4 2" xfId="136"/>
    <cellStyle name="40% - Акцент4 3" xfId="122"/>
    <cellStyle name="40% — акцент4 3" xfId="149"/>
    <cellStyle name="40% — акцент5" xfId="93" builtinId="47" customBuiltin="1"/>
    <cellStyle name="40% - Акцент5 2" xfId="111"/>
    <cellStyle name="40% — акцент5 2" xfId="138"/>
    <cellStyle name="40% - Акцент5 3" xfId="124"/>
    <cellStyle name="40% — акцент5 3" xfId="151"/>
    <cellStyle name="40% — акцент6" xfId="97" builtinId="51" customBuiltin="1"/>
    <cellStyle name="40% - Акцент6 2" xfId="113"/>
    <cellStyle name="40% — акцент6 2" xfId="140"/>
    <cellStyle name="40% - Акцент6 3" xfId="126"/>
    <cellStyle name="40% — акцент6 3" xfId="153"/>
    <cellStyle name="60% — акцент1" xfId="78" builtinId="32" customBuiltin="1"/>
    <cellStyle name="60% — акцент2" xfId="82" builtinId="36" customBuiltin="1"/>
    <cellStyle name="60% — акцент3" xfId="86" builtinId="40" customBuiltin="1"/>
    <cellStyle name="60% — акцент4" xfId="90" builtinId="44" customBuiltin="1"/>
    <cellStyle name="60% — акцент5" xfId="94" builtinId="48" customBuiltin="1"/>
    <cellStyle name="60% — акцент6" xfId="98" builtinId="52" customBuiltin="1"/>
    <cellStyle name="Comma_ATF_31.11.07_F2_14 January 2008" xfId="157"/>
    <cellStyle name="Comma_Worksheet in 2241 3 Cashflow statement - consolidated 31 12 01, 31 12 00" xfId="1"/>
    <cellStyle name="Normal 2 2 10 2" xfId="156"/>
    <cellStyle name="Normal_47.06.08" xfId="2"/>
    <cellStyle name="Normal_Worksheet in 2241 3 Cashflow statement - consolidated 31 12 01, 31 12 00 2" xfId="154"/>
    <cellStyle name="Акцент1" xfId="75" builtinId="29" customBuiltin="1"/>
    <cellStyle name="Акцент2" xfId="79" builtinId="33" customBuiltin="1"/>
    <cellStyle name="Акцент3" xfId="83" builtinId="37" customBuiltin="1"/>
    <cellStyle name="Акцент4" xfId="87" builtinId="41" customBuiltin="1"/>
    <cellStyle name="Акцент5" xfId="91" builtinId="45" customBuiltin="1"/>
    <cellStyle name="Акцент6" xfId="95" builtinId="49" customBuiltin="1"/>
    <cellStyle name="Ввод " xfId="67" builtinId="20" customBuiltin="1"/>
    <cellStyle name="Вывод" xfId="68" builtinId="21" customBuiltin="1"/>
    <cellStyle name="Вычисление" xfId="69" builtinId="22" customBuiltin="1"/>
    <cellStyle name="Заголовок 1" xfId="60" builtinId="16" customBuiltin="1"/>
    <cellStyle name="Заголовок 2" xfId="61" builtinId="17" customBuiltin="1"/>
    <cellStyle name="Заголовок 3" xfId="62" builtinId="18" customBuiltin="1"/>
    <cellStyle name="Заголовок 4" xfId="63" builtinId="19" customBuiltin="1"/>
    <cellStyle name="Итог" xfId="74" builtinId="25" customBuiltin="1"/>
    <cellStyle name="Контрольная ячейка" xfId="71" builtinId="23" customBuiltin="1"/>
    <cellStyle name="Название" xfId="59" builtinId="15" customBuiltin="1"/>
    <cellStyle name="Название 2" xfId="127"/>
    <cellStyle name="Нейтральный" xfId="66" builtinId="28" customBuiltin="1"/>
    <cellStyle name="Обычный" xfId="0" builtinId="0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99"/>
    <cellStyle name="Обычный 2 10" xfId="12"/>
    <cellStyle name="Обычный 2 11" xfId="13"/>
    <cellStyle name="Обычный 2 14" xfId="14"/>
    <cellStyle name="Обычный 2 15" xfId="15"/>
    <cellStyle name="Обычный 2 16" xfId="16"/>
    <cellStyle name="Обычный 2 2" xfId="17"/>
    <cellStyle name="Обычный 2 7" xfId="18"/>
    <cellStyle name="Обычный 2 9" xfId="19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5"/>
    <cellStyle name="Обычный 26" xfId="26"/>
    <cellStyle name="Обычный 28" xfId="27"/>
    <cellStyle name="Обычный 3" xfId="155"/>
    <cellStyle name="Обычный 3 2" xfId="158"/>
    <cellStyle name="Обычный 30" xfId="28"/>
    <cellStyle name="Обычный 31" xfId="29"/>
    <cellStyle name="Обычный 34" xfId="30"/>
    <cellStyle name="Обычный 35" xfId="31"/>
    <cellStyle name="Обычный 38" xfId="32"/>
    <cellStyle name="Обычный 39" xfId="33"/>
    <cellStyle name="Обычный 4" xfId="34"/>
    <cellStyle name="Обычный 40" xfId="35"/>
    <cellStyle name="Обычный 5" xfId="36"/>
    <cellStyle name="Обычный 6" xfId="37"/>
    <cellStyle name="Обычный 67" xfId="38"/>
    <cellStyle name="Обычный 68" xfId="39"/>
    <cellStyle name="Обычный 69" xfId="40"/>
    <cellStyle name="Обычный 7" xfId="41"/>
    <cellStyle name="Обычный 70" xfId="42"/>
    <cellStyle name="Обычный 8" xfId="43"/>
    <cellStyle name="Обычный 84" xfId="44"/>
    <cellStyle name="Обычный 85" xfId="45"/>
    <cellStyle name="Обычный 86" xfId="46"/>
    <cellStyle name="Обычный 87" xfId="47"/>
    <cellStyle name="Обычный 89" xfId="48"/>
    <cellStyle name="Обычный 9" xfId="49"/>
    <cellStyle name="Обычный 92" xfId="50"/>
    <cellStyle name="Обычный 93" xfId="51"/>
    <cellStyle name="Обычный 94" xfId="52"/>
    <cellStyle name="Обычный 95" xfId="53"/>
    <cellStyle name="Обычный 96" xfId="54"/>
    <cellStyle name="Обычный 97" xfId="55"/>
    <cellStyle name="Обычный 98" xfId="56"/>
    <cellStyle name="Плохой" xfId="65" builtinId="27" customBuiltin="1"/>
    <cellStyle name="Пояснение" xfId="73" builtinId="53" customBuiltin="1"/>
    <cellStyle name="Примечание 2" xfId="100"/>
    <cellStyle name="Примечание 3" xfId="101"/>
    <cellStyle name="Примечание 4" xfId="114"/>
    <cellStyle name="Примечание 5" xfId="128"/>
    <cellStyle name="Примечание 6" xfId="141"/>
    <cellStyle name="Процентный 32" xfId="57"/>
    <cellStyle name="Связанная ячейка" xfId="70" builtinId="24" customBuiltin="1"/>
    <cellStyle name="Текст предупреждения" xfId="72" builtinId="11" customBuiltin="1"/>
    <cellStyle name="Финансовый 2 2" xfId="58"/>
    <cellStyle name="Хороший" xfId="64" builtinId="26" customBuiltin="1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46" zoomScaleNormal="100" workbookViewId="0">
      <selection activeCell="B60" sqref="B60"/>
    </sheetView>
  </sheetViews>
  <sheetFormatPr defaultRowHeight="15" x14ac:dyDescent="0.25"/>
  <cols>
    <col min="1" max="1" width="7.28515625" style="7" customWidth="1"/>
    <col min="2" max="2" width="64.85546875" style="10" bestFit="1" customWidth="1"/>
    <col min="3" max="3" width="19.28515625" style="8" customWidth="1"/>
    <col min="4" max="4" width="5.140625" style="8" customWidth="1"/>
    <col min="5" max="5" width="20.140625" style="8" customWidth="1"/>
    <col min="6" max="6" width="9.140625" style="9"/>
    <col min="7" max="7" width="21" style="9" customWidth="1"/>
    <col min="8" max="8" width="11.28515625" style="9" bestFit="1" customWidth="1"/>
    <col min="9" max="16384" width="9.140625" style="9"/>
  </cols>
  <sheetData>
    <row r="1" spans="1:15" s="4" customFormat="1" x14ac:dyDescent="0.25">
      <c r="A1" s="1"/>
      <c r="B1" s="2"/>
      <c r="C1" s="3"/>
      <c r="D1" s="3"/>
      <c r="E1" s="3"/>
    </row>
    <row r="2" spans="1:15" s="5" customFormat="1" ht="15.75" x14ac:dyDescent="0.25">
      <c r="A2" s="77" t="s">
        <v>82</v>
      </c>
      <c r="B2" s="2"/>
      <c r="C2" s="3"/>
      <c r="D2" s="3"/>
      <c r="E2" s="3"/>
    </row>
    <row r="3" spans="1:15" s="5" customFormat="1" ht="15.75" x14ac:dyDescent="0.25">
      <c r="A3" s="78"/>
      <c r="B3" s="79"/>
      <c r="C3" s="80"/>
      <c r="D3" s="80"/>
      <c r="E3" s="80"/>
    </row>
    <row r="4" spans="1:15" s="6" customFormat="1" ht="28.5" customHeight="1" x14ac:dyDescent="0.2">
      <c r="A4" s="81"/>
      <c r="B4" s="82"/>
      <c r="C4" s="83" t="s">
        <v>83</v>
      </c>
      <c r="D4" s="83"/>
      <c r="E4" s="83" t="s">
        <v>84</v>
      </c>
    </row>
    <row r="5" spans="1:15" s="6" customFormat="1" ht="14.25" x14ac:dyDescent="0.2">
      <c r="A5" s="81"/>
      <c r="B5" s="82"/>
      <c r="C5" s="84" t="s">
        <v>85</v>
      </c>
      <c r="D5" s="84"/>
      <c r="E5" s="84" t="s">
        <v>86</v>
      </c>
    </row>
    <row r="6" spans="1:15" s="6" customFormat="1" ht="14.25" x14ac:dyDescent="0.2">
      <c r="A6" s="81"/>
      <c r="B6" s="85"/>
      <c r="C6" s="86" t="s">
        <v>87</v>
      </c>
      <c r="D6" s="87"/>
      <c r="E6" s="86" t="s">
        <v>87</v>
      </c>
    </row>
    <row r="7" spans="1:15" x14ac:dyDescent="0.25">
      <c r="B7" s="88" t="s">
        <v>0</v>
      </c>
    </row>
    <row r="8" spans="1:15" s="6" customFormat="1" x14ac:dyDescent="0.25">
      <c r="A8" s="81"/>
      <c r="B8" s="10" t="s">
        <v>88</v>
      </c>
      <c r="C8" s="8">
        <v>5192640</v>
      </c>
      <c r="D8" s="8"/>
      <c r="E8" s="8">
        <v>65632908</v>
      </c>
      <c r="F8" s="11"/>
    </row>
    <row r="9" spans="1:15" s="12" customFormat="1" x14ac:dyDescent="0.25">
      <c r="A9" s="81"/>
      <c r="B9" s="10" t="s">
        <v>89</v>
      </c>
      <c r="C9" s="89">
        <v>17482984</v>
      </c>
      <c r="D9" s="8"/>
      <c r="E9" s="89">
        <v>7945284</v>
      </c>
      <c r="F9" s="11"/>
    </row>
    <row r="10" spans="1:15" s="6" customFormat="1" x14ac:dyDescent="0.25">
      <c r="A10" s="81"/>
      <c r="B10" s="10" t="s">
        <v>90</v>
      </c>
      <c r="C10" s="8">
        <v>251263</v>
      </c>
      <c r="D10" s="89"/>
      <c r="E10" s="89">
        <v>626790</v>
      </c>
      <c r="F10" s="11"/>
    </row>
    <row r="11" spans="1:15" s="6" customFormat="1" x14ac:dyDescent="0.25">
      <c r="A11" s="81"/>
      <c r="B11" s="90" t="s">
        <v>91</v>
      </c>
      <c r="C11" s="89"/>
      <c r="D11" s="8"/>
      <c r="E11" s="8">
        <v>527738</v>
      </c>
      <c r="F11" s="11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6" customFormat="1" x14ac:dyDescent="0.25">
      <c r="A12" s="81"/>
      <c r="B12" s="10" t="s">
        <v>92</v>
      </c>
      <c r="C12" s="89"/>
      <c r="D12" s="8"/>
      <c r="E12" s="8"/>
      <c r="F12" s="11"/>
    </row>
    <row r="13" spans="1:15" s="6" customFormat="1" x14ac:dyDescent="0.25">
      <c r="A13" s="81"/>
      <c r="B13" s="10" t="s">
        <v>93</v>
      </c>
      <c r="C13" s="8">
        <v>5059137</v>
      </c>
      <c r="D13" s="8"/>
      <c r="E13" s="8">
        <v>16290532</v>
      </c>
      <c r="F13" s="11"/>
    </row>
    <row r="14" spans="1:15" s="6" customFormat="1" x14ac:dyDescent="0.25">
      <c r="A14" s="81"/>
      <c r="B14" s="10" t="s">
        <v>94</v>
      </c>
      <c r="C14" s="8">
        <v>120269743</v>
      </c>
      <c r="D14" s="8"/>
      <c r="E14" s="8">
        <v>130973221</v>
      </c>
      <c r="F14" s="11"/>
      <c r="G14" s="21"/>
    </row>
    <row r="15" spans="1:15" s="6" customFormat="1" x14ac:dyDescent="0.25">
      <c r="A15" s="81"/>
      <c r="B15" s="10" t="s">
        <v>95</v>
      </c>
      <c r="C15" s="8">
        <v>18980403</v>
      </c>
      <c r="D15" s="8"/>
      <c r="E15" s="8">
        <v>22625572</v>
      </c>
      <c r="F15" s="11"/>
    </row>
    <row r="16" spans="1:15" s="14" customFormat="1" x14ac:dyDescent="0.25">
      <c r="A16" s="91"/>
      <c r="B16" s="90" t="s">
        <v>96</v>
      </c>
      <c r="C16" s="8">
        <v>28126181</v>
      </c>
      <c r="D16" s="8"/>
      <c r="E16" s="8">
        <v>27471595</v>
      </c>
      <c r="F16" s="11"/>
    </row>
    <row r="17" spans="1:6" s="12" customFormat="1" ht="15" hidden="1" customHeight="1" x14ac:dyDescent="0.25">
      <c r="A17" s="81"/>
      <c r="B17" s="10" t="s">
        <v>2</v>
      </c>
      <c r="C17" s="8">
        <v>72179775</v>
      </c>
      <c r="D17" s="8"/>
      <c r="E17" s="8">
        <v>67588493</v>
      </c>
      <c r="F17" s="11"/>
    </row>
    <row r="18" spans="1:6" s="6" customFormat="1" thickBot="1" x14ac:dyDescent="0.25">
      <c r="A18" s="81"/>
      <c r="B18" s="92" t="s">
        <v>3</v>
      </c>
      <c r="C18" s="93">
        <f>C8+C9+C10+C11+C13+C14+C15+C16+C17</f>
        <v>267542126</v>
      </c>
      <c r="D18" s="94"/>
      <c r="E18" s="93">
        <f>E8+E9+E10+E11+E13+E14+E15+E16+E17</f>
        <v>339682133</v>
      </c>
      <c r="F18" s="11"/>
    </row>
    <row r="19" spans="1:6" s="6" customFormat="1" ht="15.75" thickTop="1" x14ac:dyDescent="0.25">
      <c r="A19" s="81"/>
      <c r="B19" s="10"/>
      <c r="C19" s="8"/>
      <c r="D19" s="8"/>
      <c r="E19" s="8"/>
      <c r="F19" s="11"/>
    </row>
    <row r="20" spans="1:6" s="6" customFormat="1" ht="14.25" x14ac:dyDescent="0.2">
      <c r="A20" s="81"/>
      <c r="B20" s="88" t="s">
        <v>97</v>
      </c>
      <c r="C20" s="95"/>
      <c r="D20" s="95"/>
      <c r="E20" s="95"/>
      <c r="F20" s="11"/>
    </row>
    <row r="21" spans="1:6" s="6" customFormat="1" x14ac:dyDescent="0.25">
      <c r="A21" s="81"/>
      <c r="B21" s="88"/>
      <c r="C21" s="8"/>
      <c r="D21" s="8"/>
      <c r="E21" s="8"/>
      <c r="F21" s="11"/>
    </row>
    <row r="22" spans="1:6" s="6" customFormat="1" x14ac:dyDescent="0.25">
      <c r="A22" s="81"/>
      <c r="B22" s="96" t="s">
        <v>4</v>
      </c>
      <c r="C22" s="8"/>
      <c r="D22" s="8"/>
      <c r="E22" s="8"/>
      <c r="F22" s="11"/>
    </row>
    <row r="23" spans="1:6" s="6" customFormat="1" x14ac:dyDescent="0.25">
      <c r="A23" s="81"/>
      <c r="B23" s="10" t="s">
        <v>98</v>
      </c>
      <c r="C23" s="8">
        <v>13796163</v>
      </c>
      <c r="D23" s="8"/>
      <c r="E23" s="8">
        <v>20097849</v>
      </c>
      <c r="F23" s="11"/>
    </row>
    <row r="24" spans="1:6" s="6" customFormat="1" x14ac:dyDescent="0.25">
      <c r="A24" s="81"/>
      <c r="B24" s="10" t="s">
        <v>99</v>
      </c>
      <c r="C24" s="8"/>
      <c r="D24" s="8"/>
      <c r="E24" s="8"/>
      <c r="F24" s="11"/>
    </row>
    <row r="25" spans="1:6" s="6" customFormat="1" x14ac:dyDescent="0.25">
      <c r="A25" s="81"/>
      <c r="B25" s="10" t="s">
        <v>100</v>
      </c>
      <c r="C25" s="8">
        <v>170094286</v>
      </c>
      <c r="D25" s="8"/>
      <c r="E25" s="8">
        <v>193682359</v>
      </c>
      <c r="F25" s="11"/>
    </row>
    <row r="26" spans="1:6" s="6" customFormat="1" x14ac:dyDescent="0.25">
      <c r="A26" s="81"/>
      <c r="B26" s="10" t="s">
        <v>101</v>
      </c>
      <c r="C26" s="8">
        <v>42483691.899999999</v>
      </c>
      <c r="D26" s="8"/>
      <c r="E26" s="8">
        <v>71128486</v>
      </c>
      <c r="F26" s="11"/>
    </row>
    <row r="27" spans="1:6" s="6" customFormat="1" x14ac:dyDescent="0.25">
      <c r="A27" s="81"/>
      <c r="B27" s="90" t="s">
        <v>102</v>
      </c>
      <c r="C27" s="89"/>
      <c r="D27" s="8"/>
      <c r="E27" s="89">
        <v>641658</v>
      </c>
      <c r="F27" s="11"/>
    </row>
    <row r="28" spans="1:6" s="6" customFormat="1" x14ac:dyDescent="0.25">
      <c r="A28" s="81"/>
      <c r="B28" s="90" t="s">
        <v>8</v>
      </c>
      <c r="C28" s="89">
        <v>1447132</v>
      </c>
      <c r="D28" s="8"/>
      <c r="E28" s="89">
        <v>1447133</v>
      </c>
      <c r="F28" s="11"/>
    </row>
    <row r="29" spans="1:6" s="15" customFormat="1" x14ac:dyDescent="0.25">
      <c r="A29" s="81"/>
      <c r="B29" s="10" t="s">
        <v>9</v>
      </c>
      <c r="C29" s="8">
        <v>5493303</v>
      </c>
      <c r="D29" s="8"/>
      <c r="E29" s="8">
        <v>4268195</v>
      </c>
      <c r="F29" s="11"/>
    </row>
    <row r="30" spans="1:6" s="6" customFormat="1" ht="14.25" x14ac:dyDescent="0.2">
      <c r="A30" s="81"/>
      <c r="B30" s="92" t="s">
        <v>10</v>
      </c>
      <c r="C30" s="97">
        <f>C29+C28+C27+C26+C25+C23</f>
        <v>233314575.90000001</v>
      </c>
      <c r="D30" s="94"/>
      <c r="E30" s="97">
        <f>E29+E28+E27+E26+E25+E23</f>
        <v>291265680</v>
      </c>
      <c r="F30" s="11"/>
    </row>
    <row r="31" spans="1:6" s="6" customFormat="1" x14ac:dyDescent="0.25">
      <c r="A31" s="81"/>
      <c r="B31" s="10"/>
      <c r="C31" s="8"/>
      <c r="D31" s="8"/>
      <c r="E31" s="8"/>
      <c r="F31" s="11"/>
    </row>
    <row r="32" spans="1:6" s="6" customFormat="1" x14ac:dyDescent="0.25">
      <c r="A32" s="81"/>
      <c r="B32" s="10" t="s">
        <v>103</v>
      </c>
      <c r="C32" s="8"/>
      <c r="D32" s="8"/>
      <c r="E32" s="8"/>
      <c r="F32" s="11"/>
    </row>
    <row r="33" spans="1:8" s="16" customFormat="1" x14ac:dyDescent="0.25">
      <c r="A33" s="81"/>
      <c r="B33" s="10" t="s">
        <v>11</v>
      </c>
      <c r="C33" s="8">
        <v>42085468</v>
      </c>
      <c r="D33" s="8"/>
      <c r="E33" s="8">
        <v>42085468</v>
      </c>
      <c r="F33" s="11"/>
    </row>
    <row r="34" spans="1:8" s="16" customFormat="1" x14ac:dyDescent="0.25">
      <c r="A34" s="81"/>
      <c r="B34" s="10" t="s">
        <v>80</v>
      </c>
      <c r="C34" s="68">
        <v>0</v>
      </c>
      <c r="D34" s="8"/>
      <c r="E34" s="98">
        <v>0</v>
      </c>
      <c r="F34" s="11"/>
    </row>
    <row r="35" spans="1:8" s="17" customFormat="1" x14ac:dyDescent="0.25">
      <c r="A35" s="99"/>
      <c r="B35" s="90" t="s">
        <v>104</v>
      </c>
      <c r="C35" s="100">
        <v>-112895</v>
      </c>
      <c r="D35" s="101"/>
      <c r="E35" s="100">
        <v>-112895</v>
      </c>
      <c r="F35" s="11"/>
    </row>
    <row r="36" spans="1:8" s="17" customFormat="1" x14ac:dyDescent="0.25">
      <c r="A36" s="99"/>
      <c r="B36" s="90" t="s">
        <v>105</v>
      </c>
      <c r="C36" s="100">
        <v>957976</v>
      </c>
      <c r="D36" s="101"/>
      <c r="E36" s="102">
        <v>957976</v>
      </c>
      <c r="F36" s="11"/>
    </row>
    <row r="37" spans="1:8" s="15" customFormat="1" x14ac:dyDescent="0.25">
      <c r="A37" s="103">
        <v>3561</v>
      </c>
      <c r="B37" s="10" t="s">
        <v>106</v>
      </c>
      <c r="C37" s="100">
        <v>5201251</v>
      </c>
      <c r="D37" s="101"/>
      <c r="E37" s="100">
        <v>5201251</v>
      </c>
      <c r="F37" s="11"/>
    </row>
    <row r="38" spans="1:8" s="6" customFormat="1" x14ac:dyDescent="0.25">
      <c r="A38" s="99"/>
      <c r="B38" s="10" t="s">
        <v>107</v>
      </c>
      <c r="C38" s="100">
        <v>63860</v>
      </c>
      <c r="D38" s="101"/>
      <c r="E38" s="100">
        <v>100800</v>
      </c>
      <c r="F38" s="11"/>
    </row>
    <row r="39" spans="1:8" s="6" customFormat="1" x14ac:dyDescent="0.25">
      <c r="A39" s="104"/>
      <c r="B39" s="10" t="s">
        <v>108</v>
      </c>
      <c r="C39" s="100">
        <v>-13968110</v>
      </c>
      <c r="D39" s="101"/>
      <c r="E39" s="100">
        <v>183853</v>
      </c>
      <c r="F39" s="11"/>
    </row>
    <row r="40" spans="1:8" s="16" customFormat="1" x14ac:dyDescent="0.2">
      <c r="A40" s="81"/>
      <c r="B40" s="92" t="s">
        <v>109</v>
      </c>
      <c r="C40" s="105">
        <f>C33+C34+C35+C36+C37+C38+C39</f>
        <v>34227550</v>
      </c>
      <c r="D40" s="94"/>
      <c r="E40" s="105">
        <f>E33+E34+E35+E36+E37+E38+E39</f>
        <v>48416453</v>
      </c>
      <c r="F40" s="11"/>
    </row>
    <row r="41" spans="1:8" s="18" customFormat="1" thickBot="1" x14ac:dyDescent="0.25">
      <c r="A41" s="81"/>
      <c r="B41" s="92" t="s">
        <v>110</v>
      </c>
      <c r="C41" s="106">
        <f>C40+C30</f>
        <v>267542125.90000001</v>
      </c>
      <c r="D41" s="94"/>
      <c r="E41" s="106">
        <f>E40+E30</f>
        <v>339682133</v>
      </c>
      <c r="F41" s="11"/>
    </row>
    <row r="42" spans="1:8" s="18" customFormat="1" ht="15.75" thickTop="1" x14ac:dyDescent="0.25">
      <c r="A42" s="81"/>
      <c r="B42" s="10"/>
      <c r="C42" s="8"/>
      <c r="D42" s="8"/>
      <c r="E42" s="8"/>
      <c r="F42" s="11"/>
      <c r="G42" s="19"/>
      <c r="H42" s="19"/>
    </row>
    <row r="43" spans="1:8" s="6" customFormat="1" x14ac:dyDescent="0.25">
      <c r="A43" s="7"/>
      <c r="B43" s="10"/>
      <c r="C43" s="8"/>
      <c r="D43" s="8"/>
      <c r="E43" s="8"/>
    </row>
    <row r="47" spans="1:8" ht="15" customHeight="1" x14ac:dyDescent="0.25">
      <c r="A47" s="107" t="s">
        <v>18</v>
      </c>
      <c r="B47" s="107"/>
      <c r="C47" s="108" t="s">
        <v>111</v>
      </c>
      <c r="D47" s="108"/>
      <c r="E47" s="108"/>
    </row>
    <row r="48" spans="1:8" x14ac:dyDescent="0.25">
      <c r="A48" s="109"/>
      <c r="B48" s="109"/>
      <c r="C48" s="110"/>
      <c r="D48" s="110"/>
      <c r="E48" s="110"/>
    </row>
    <row r="49" spans="1:7" x14ac:dyDescent="0.25">
      <c r="A49" s="109"/>
      <c r="B49" s="109"/>
      <c r="C49" s="110"/>
      <c r="D49" s="110"/>
      <c r="E49" s="110"/>
      <c r="F49" s="20"/>
      <c r="G49" s="20"/>
    </row>
    <row r="50" spans="1:7" ht="15" customHeight="1" x14ac:dyDescent="0.25">
      <c r="A50" s="111"/>
      <c r="B50" s="112"/>
      <c r="C50" s="112"/>
      <c r="D50" s="112"/>
      <c r="E50" s="112"/>
      <c r="F50" s="71"/>
      <c r="G50" s="71"/>
    </row>
    <row r="51" spans="1:7" x14ac:dyDescent="0.25">
      <c r="A51" s="71"/>
      <c r="B51" s="71"/>
      <c r="C51" s="71"/>
      <c r="D51" s="70"/>
      <c r="E51" s="70"/>
    </row>
    <row r="52" spans="1:7" x14ac:dyDescent="0.25">
      <c r="A52" s="113" t="s">
        <v>19</v>
      </c>
      <c r="B52" s="113"/>
      <c r="C52" s="114" t="s">
        <v>112</v>
      </c>
      <c r="D52" s="114"/>
      <c r="E52" s="114"/>
    </row>
    <row r="54" spans="1:7" x14ac:dyDescent="0.25">
      <c r="A54" s="115"/>
    </row>
    <row r="55" spans="1:7" x14ac:dyDescent="0.25">
      <c r="A55" s="115" t="s">
        <v>113</v>
      </c>
    </row>
    <row r="56" spans="1:7" x14ac:dyDescent="0.25">
      <c r="A56" s="115" t="s">
        <v>114</v>
      </c>
    </row>
  </sheetData>
  <mergeCells count="6">
    <mergeCell ref="A51:C51"/>
    <mergeCell ref="A52:B52"/>
    <mergeCell ref="C52:E52"/>
    <mergeCell ref="F50:G50"/>
    <mergeCell ref="C47:E47"/>
    <mergeCell ref="A47:B4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view="pageBreakPreview" topLeftCell="A19" zoomScale="60" zoomScaleNormal="90" workbookViewId="0">
      <selection activeCell="C55" sqref="C55"/>
    </sheetView>
  </sheetViews>
  <sheetFormatPr defaultRowHeight="15" x14ac:dyDescent="0.25"/>
  <cols>
    <col min="1" max="1" width="6.42578125" style="27" customWidth="1"/>
    <col min="2" max="2" width="58.5703125" style="27" customWidth="1"/>
    <col min="3" max="3" width="18.5703125" style="27" customWidth="1"/>
    <col min="4" max="4" width="5.28515625" style="27" customWidth="1"/>
    <col min="5" max="5" width="20.85546875" style="27" customWidth="1"/>
    <col min="6" max="16384" width="9.140625" style="27"/>
  </cols>
  <sheetData>
    <row r="1" spans="1:5" s="22" customFormat="1" ht="17.25" customHeight="1" x14ac:dyDescent="0.2">
      <c r="C1" s="23"/>
      <c r="D1" s="23"/>
      <c r="E1" s="23"/>
    </row>
    <row r="2" spans="1:5" s="22" customFormat="1" ht="18.75" customHeight="1" x14ac:dyDescent="0.25">
      <c r="B2" s="116" t="s">
        <v>115</v>
      </c>
      <c r="C2" s="23"/>
      <c r="D2" s="23"/>
      <c r="E2" s="23"/>
    </row>
    <row r="3" spans="1:5" s="22" customFormat="1" ht="16.5" customHeight="1" x14ac:dyDescent="0.25">
      <c r="A3" s="24" t="s">
        <v>116</v>
      </c>
      <c r="C3" s="117"/>
      <c r="D3" s="117"/>
      <c r="E3" s="117"/>
    </row>
    <row r="4" spans="1:5" s="26" customFormat="1" ht="29.25" customHeight="1" x14ac:dyDescent="0.25">
      <c r="A4" s="25"/>
      <c r="B4" s="118"/>
      <c r="C4" s="83" t="s">
        <v>83</v>
      </c>
      <c r="D4" s="119"/>
      <c r="E4" s="83" t="s">
        <v>117</v>
      </c>
    </row>
    <row r="5" spans="1:5" s="26" customFormat="1" ht="28.5" customHeight="1" x14ac:dyDescent="0.25">
      <c r="A5" s="25"/>
      <c r="B5" s="118"/>
      <c r="C5" s="119" t="s">
        <v>85</v>
      </c>
      <c r="D5" s="119"/>
      <c r="E5" s="119" t="s">
        <v>85</v>
      </c>
    </row>
    <row r="6" spans="1:5" s="26" customFormat="1" x14ac:dyDescent="0.25">
      <c r="A6" s="25"/>
      <c r="B6" s="120"/>
      <c r="C6" s="121" t="s">
        <v>87</v>
      </c>
      <c r="D6" s="122"/>
      <c r="E6" s="121" t="s">
        <v>87</v>
      </c>
    </row>
    <row r="7" spans="1:5" s="26" customFormat="1" ht="14.25" x14ac:dyDescent="0.2">
      <c r="A7" s="25"/>
      <c r="B7" s="25"/>
      <c r="C7" s="123"/>
      <c r="D7" s="123"/>
      <c r="E7" s="123"/>
    </row>
    <row r="8" spans="1:5" x14ac:dyDescent="0.25">
      <c r="B8" s="28" t="s">
        <v>20</v>
      </c>
      <c r="C8" s="29">
        <v>11796217</v>
      </c>
      <c r="D8" s="29"/>
      <c r="E8" s="29">
        <v>17217060</v>
      </c>
    </row>
    <row r="9" spans="1:5" x14ac:dyDescent="0.25">
      <c r="B9" s="28" t="s">
        <v>118</v>
      </c>
      <c r="C9" s="124">
        <v>-8370582</v>
      </c>
      <c r="D9" s="29"/>
      <c r="E9" s="124">
        <v>-10676611</v>
      </c>
    </row>
    <row r="10" spans="1:5" ht="20.25" customHeight="1" x14ac:dyDescent="0.25">
      <c r="B10" s="26" t="s">
        <v>119</v>
      </c>
      <c r="C10" s="125">
        <f>C8+C9</f>
        <v>3425635</v>
      </c>
      <c r="D10" s="126"/>
      <c r="E10" s="125">
        <f>E8+E9</f>
        <v>6540449</v>
      </c>
    </row>
    <row r="11" spans="1:5" ht="21.75" customHeight="1" x14ac:dyDescent="0.25">
      <c r="B11" s="28" t="s">
        <v>120</v>
      </c>
      <c r="C11" s="127">
        <v>1923455</v>
      </c>
      <c r="D11" s="29"/>
      <c r="E11" s="29">
        <v>1422595</v>
      </c>
    </row>
    <row r="12" spans="1:5" x14ac:dyDescent="0.25">
      <c r="B12" s="28" t="s">
        <v>121</v>
      </c>
      <c r="C12" s="124">
        <v>-1185108</v>
      </c>
      <c r="D12" s="29"/>
      <c r="E12" s="124">
        <v>-445116</v>
      </c>
    </row>
    <row r="13" spans="1:5" ht="24" customHeight="1" x14ac:dyDescent="0.25">
      <c r="B13" s="26" t="s">
        <v>122</v>
      </c>
      <c r="C13" s="125">
        <f>C11+C12</f>
        <v>738347</v>
      </c>
      <c r="D13" s="126"/>
      <c r="E13" s="125">
        <f>E11+E12</f>
        <v>977479</v>
      </c>
    </row>
    <row r="14" spans="1:5" ht="24" customHeight="1" x14ac:dyDescent="0.25">
      <c r="B14" s="28" t="s">
        <v>123</v>
      </c>
      <c r="C14" s="128">
        <v>-788632</v>
      </c>
      <c r="D14" s="29"/>
      <c r="E14" s="124">
        <v>1551918</v>
      </c>
    </row>
    <row r="15" spans="1:5" ht="32.25" customHeight="1" x14ac:dyDescent="0.25">
      <c r="B15" s="28" t="s">
        <v>124</v>
      </c>
      <c r="C15" s="124">
        <v>-3085352</v>
      </c>
      <c r="D15" s="29"/>
      <c r="E15" s="124">
        <v>-5149337</v>
      </c>
    </row>
    <row r="16" spans="1:5" ht="32.25" customHeight="1" x14ac:dyDescent="0.25">
      <c r="B16" s="28" t="s">
        <v>125</v>
      </c>
      <c r="C16" s="124">
        <v>-3247903</v>
      </c>
      <c r="D16" s="29"/>
      <c r="E16" s="124">
        <v>3120468</v>
      </c>
    </row>
    <row r="17" spans="2:5" ht="21" customHeight="1" x14ac:dyDescent="0.25">
      <c r="B17" s="28" t="s">
        <v>126</v>
      </c>
      <c r="C17" s="124">
        <v>-1086932</v>
      </c>
      <c r="D17" s="29"/>
      <c r="E17" s="124">
        <v>-1010944</v>
      </c>
    </row>
    <row r="18" spans="2:5" ht="24.75" customHeight="1" x14ac:dyDescent="0.25">
      <c r="B18" s="26" t="s">
        <v>127</v>
      </c>
      <c r="C18" s="129">
        <f>C10+C13+C14+C16+C17+C15</f>
        <v>-4044837</v>
      </c>
      <c r="D18" s="126"/>
      <c r="E18" s="129">
        <f>E10+E13+E14+E16+E17+E15</f>
        <v>6030033</v>
      </c>
    </row>
    <row r="19" spans="2:5" ht="18.75" customHeight="1" x14ac:dyDescent="0.25">
      <c r="B19" s="28" t="s">
        <v>128</v>
      </c>
      <c r="C19" s="124">
        <v>-828334</v>
      </c>
      <c r="D19" s="29"/>
      <c r="E19" s="124">
        <v>-988861</v>
      </c>
    </row>
    <row r="20" spans="2:5" ht="18" customHeight="1" x14ac:dyDescent="0.25">
      <c r="B20" s="28" t="s">
        <v>129</v>
      </c>
      <c r="C20" s="124">
        <v>-1247895</v>
      </c>
      <c r="D20" s="29"/>
      <c r="E20" s="124">
        <v>-1049632</v>
      </c>
    </row>
    <row r="21" spans="2:5" x14ac:dyDescent="0.25">
      <c r="B21" s="28" t="s">
        <v>73</v>
      </c>
      <c r="C21" s="130">
        <v>-4632484</v>
      </c>
      <c r="D21" s="29"/>
      <c r="E21" s="130">
        <v>-3298240</v>
      </c>
    </row>
    <row r="22" spans="2:5" ht="22.5" customHeight="1" x14ac:dyDescent="0.25">
      <c r="B22" s="26" t="s">
        <v>130</v>
      </c>
      <c r="C22" s="131">
        <f>C18+C19+C20+C21</f>
        <v>-10753550</v>
      </c>
      <c r="D22" s="126"/>
      <c r="E22" s="131">
        <f>E18+E19+E20+E21</f>
        <v>693300</v>
      </c>
    </row>
    <row r="23" spans="2:5" ht="17.25" customHeight="1" x14ac:dyDescent="0.25">
      <c r="B23" s="28" t="s">
        <v>131</v>
      </c>
      <c r="C23" s="124">
        <v>-150072</v>
      </c>
      <c r="D23" s="29"/>
      <c r="E23" s="124">
        <v>-259205</v>
      </c>
    </row>
    <row r="24" spans="2:5" ht="20.25" customHeight="1" thickBot="1" x14ac:dyDescent="0.3">
      <c r="B24" s="26" t="s">
        <v>56</v>
      </c>
      <c r="C24" s="132">
        <f>C22+C23</f>
        <v>-10903622</v>
      </c>
      <c r="D24" s="126"/>
      <c r="E24" s="132">
        <f>E22+E23</f>
        <v>434095</v>
      </c>
    </row>
    <row r="25" spans="2:5" ht="33.75" customHeight="1" thickTop="1" x14ac:dyDescent="0.25">
      <c r="B25" s="28" t="s">
        <v>132</v>
      </c>
      <c r="C25" s="133"/>
      <c r="D25" s="133"/>
      <c r="E25" s="133"/>
    </row>
    <row r="26" spans="2:5" ht="32.25" customHeight="1" x14ac:dyDescent="0.25">
      <c r="B26" s="134" t="s">
        <v>133</v>
      </c>
      <c r="C26" s="133"/>
      <c r="D26" s="133"/>
      <c r="E26" s="133"/>
    </row>
    <row r="27" spans="2:5" ht="17.25" customHeight="1" x14ac:dyDescent="0.25">
      <c r="B27" s="135" t="s">
        <v>134</v>
      </c>
      <c r="C27" s="124"/>
      <c r="D27" s="133"/>
      <c r="E27" s="128"/>
    </row>
    <row r="28" spans="2:5" x14ac:dyDescent="0.25">
      <c r="B28" s="136" t="s">
        <v>135</v>
      </c>
      <c r="C28" s="124">
        <v>-36940</v>
      </c>
      <c r="D28" s="133"/>
      <c r="E28" s="128">
        <v>-2388</v>
      </c>
    </row>
    <row r="29" spans="2:5" x14ac:dyDescent="0.25">
      <c r="B29" s="136" t="s">
        <v>136</v>
      </c>
    </row>
    <row r="30" spans="2:5" x14ac:dyDescent="0.25">
      <c r="B30" s="136" t="s">
        <v>135</v>
      </c>
      <c r="C30" s="68">
        <v>0</v>
      </c>
      <c r="D30" s="29"/>
      <c r="E30" s="128">
        <v>6224648</v>
      </c>
    </row>
    <row r="31" spans="2:5" x14ac:dyDescent="0.25">
      <c r="B31" s="136" t="s">
        <v>137</v>
      </c>
      <c r="C31" s="128">
        <v>-3248341</v>
      </c>
      <c r="D31" s="29"/>
      <c r="E31" s="68">
        <v>0</v>
      </c>
    </row>
    <row r="32" spans="2:5" ht="21.75" customHeight="1" x14ac:dyDescent="0.25">
      <c r="B32" s="137" t="s">
        <v>138</v>
      </c>
      <c r="C32" s="138">
        <f>C28+C31</f>
        <v>-3285281</v>
      </c>
      <c r="D32" s="29"/>
      <c r="E32" s="138">
        <f>E28+E31+E30</f>
        <v>6222260</v>
      </c>
    </row>
    <row r="33" spans="1:5" ht="27" customHeight="1" x14ac:dyDescent="0.25">
      <c r="B33" s="26" t="s">
        <v>139</v>
      </c>
      <c r="C33" s="139"/>
      <c r="D33" s="139"/>
      <c r="E33" s="139"/>
    </row>
    <row r="34" spans="1:5" ht="15.75" thickBot="1" x14ac:dyDescent="0.3">
      <c r="B34" s="26" t="s">
        <v>63</v>
      </c>
      <c r="C34" s="140">
        <f>C24+C32</f>
        <v>-14188903</v>
      </c>
      <c r="D34" s="126"/>
      <c r="E34" s="140">
        <f>E24+E32</f>
        <v>6656355</v>
      </c>
    </row>
    <row r="35" spans="1:5" ht="15.75" thickTop="1" x14ac:dyDescent="0.25">
      <c r="B35" s="28"/>
      <c r="C35" s="29"/>
      <c r="D35" s="29"/>
      <c r="E35" s="29"/>
    </row>
    <row r="36" spans="1:5" x14ac:dyDescent="0.25">
      <c r="B36" s="28"/>
      <c r="C36" s="29"/>
      <c r="D36" s="29"/>
      <c r="E36" s="29"/>
    </row>
    <row r="37" spans="1:5" x14ac:dyDescent="0.25">
      <c r="B37" s="28"/>
      <c r="C37" s="29"/>
      <c r="D37" s="29"/>
      <c r="E37" s="29"/>
    </row>
    <row r="38" spans="1:5" x14ac:dyDescent="0.25">
      <c r="B38" s="28"/>
      <c r="C38" s="29"/>
      <c r="D38" s="29"/>
      <c r="E38" s="29"/>
    </row>
    <row r="39" spans="1:5" x14ac:dyDescent="0.25">
      <c r="B39" s="28"/>
      <c r="C39" s="29"/>
      <c r="D39" s="29"/>
      <c r="E39" s="29"/>
    </row>
    <row r="40" spans="1:5" ht="15" customHeight="1" x14ac:dyDescent="0.25">
      <c r="A40" s="107" t="s">
        <v>18</v>
      </c>
      <c r="B40" s="107"/>
      <c r="C40" s="108" t="s">
        <v>111</v>
      </c>
      <c r="D40" s="108"/>
      <c r="E40" s="108"/>
    </row>
    <row r="41" spans="1:5" x14ac:dyDescent="0.25">
      <c r="A41" s="109"/>
      <c r="B41" s="109"/>
      <c r="C41" s="110"/>
      <c r="D41" s="110"/>
      <c r="E41" s="110"/>
    </row>
    <row r="42" spans="1:5" x14ac:dyDescent="0.25">
      <c r="A42" s="71"/>
      <c r="B42" s="71"/>
      <c r="C42" s="71"/>
      <c r="D42" s="70"/>
      <c r="E42" s="70"/>
    </row>
    <row r="43" spans="1:5" ht="15" customHeight="1" x14ac:dyDescent="0.25">
      <c r="A43" s="113" t="s">
        <v>19</v>
      </c>
      <c r="B43" s="113"/>
      <c r="C43" s="114" t="s">
        <v>112</v>
      </c>
      <c r="D43" s="114"/>
      <c r="E43" s="114"/>
    </row>
    <row r="44" spans="1:5" x14ac:dyDescent="0.25">
      <c r="A44" s="112"/>
      <c r="B44" s="112"/>
      <c r="C44" s="141"/>
      <c r="D44" s="141"/>
      <c r="E44" s="141"/>
    </row>
    <row r="45" spans="1:5" x14ac:dyDescent="0.25">
      <c r="A45" s="112"/>
      <c r="B45" s="112"/>
      <c r="C45" s="141"/>
      <c r="D45" s="141"/>
      <c r="E45" s="141"/>
    </row>
    <row r="46" spans="1:5" x14ac:dyDescent="0.25">
      <c r="A46" s="115" t="s">
        <v>113</v>
      </c>
      <c r="B46" s="142"/>
    </row>
    <row r="47" spans="1:5" x14ac:dyDescent="0.25">
      <c r="A47" s="115" t="s">
        <v>114</v>
      </c>
    </row>
    <row r="48" spans="1:5" x14ac:dyDescent="0.25">
      <c r="B48" s="28"/>
      <c r="C48" s="29"/>
      <c r="D48" s="29"/>
      <c r="E48" s="29"/>
    </row>
    <row r="49" spans="2:5" x14ac:dyDescent="0.25">
      <c r="B49" s="28"/>
      <c r="C49" s="29"/>
      <c r="D49" s="29"/>
      <c r="E49" s="29"/>
    </row>
    <row r="50" spans="2:5" x14ac:dyDescent="0.25">
      <c r="B50" s="28"/>
      <c r="C50" s="29"/>
      <c r="D50" s="29"/>
      <c r="E50" s="29"/>
    </row>
    <row r="51" spans="2:5" x14ac:dyDescent="0.25">
      <c r="B51" s="28"/>
      <c r="C51" s="29"/>
      <c r="D51" s="29"/>
      <c r="E51" s="29"/>
    </row>
    <row r="52" spans="2:5" x14ac:dyDescent="0.25">
      <c r="C52" s="29"/>
      <c r="D52" s="29"/>
      <c r="E52" s="29"/>
    </row>
  </sheetData>
  <mergeCells count="5">
    <mergeCell ref="A43:B43"/>
    <mergeCell ref="C43:E43"/>
    <mergeCell ref="A40:B40"/>
    <mergeCell ref="C40:E40"/>
    <mergeCell ref="A42:C4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13" zoomScale="90" zoomScaleNormal="90" workbookViewId="0">
      <selection activeCell="A73" sqref="A73"/>
    </sheetView>
  </sheetViews>
  <sheetFormatPr defaultRowHeight="15" x14ac:dyDescent="0.25"/>
  <cols>
    <col min="1" max="1" width="58.140625" style="33" customWidth="1"/>
    <col min="2" max="2" width="21" style="33" customWidth="1"/>
    <col min="3" max="3" width="9.140625" style="33"/>
    <col min="4" max="4" width="18.140625" style="40" customWidth="1"/>
    <col min="5" max="5" width="9.140625" style="33"/>
    <col min="6" max="6" width="13.28515625" style="32" bestFit="1" customWidth="1"/>
    <col min="7" max="7" width="11.28515625" style="32" bestFit="1" customWidth="1"/>
    <col min="8" max="8" width="10" style="32" bestFit="1" customWidth="1"/>
    <col min="9" max="9" width="13.5703125" style="32" customWidth="1"/>
    <col min="10" max="10" width="17.42578125" style="32" customWidth="1"/>
    <col min="11" max="16384" width="9.140625" style="33"/>
  </cols>
  <sheetData>
    <row r="1" spans="1:10" ht="15.75" x14ac:dyDescent="0.25">
      <c r="A1" s="30" t="s">
        <v>22</v>
      </c>
      <c r="B1" s="30"/>
      <c r="C1" s="30"/>
      <c r="D1" s="31"/>
      <c r="E1" s="30"/>
    </row>
    <row r="2" spans="1:10" ht="16.5" thickBot="1" x14ac:dyDescent="0.3">
      <c r="A2" s="72" t="s">
        <v>140</v>
      </c>
      <c r="B2" s="72"/>
      <c r="C2" s="72"/>
      <c r="D2" s="72"/>
      <c r="E2" s="30"/>
    </row>
    <row r="3" spans="1:10" x14ac:dyDescent="0.25">
      <c r="A3" s="143"/>
      <c r="B3" s="143"/>
      <c r="C3" s="143"/>
      <c r="D3" s="144"/>
    </row>
    <row r="4" spans="1:10" ht="15" customHeight="1" x14ac:dyDescent="0.25">
      <c r="A4" s="145"/>
      <c r="B4" s="73" t="s">
        <v>141</v>
      </c>
      <c r="C4" s="145"/>
      <c r="D4" s="73" t="s">
        <v>142</v>
      </c>
    </row>
    <row r="5" spans="1:10" x14ac:dyDescent="0.25">
      <c r="A5" s="145"/>
      <c r="B5" s="74"/>
      <c r="C5" s="145"/>
      <c r="D5" s="74"/>
    </row>
    <row r="6" spans="1:10" x14ac:dyDescent="0.25">
      <c r="A6" s="145"/>
      <c r="B6" s="74"/>
      <c r="C6" s="145"/>
      <c r="D6" s="74"/>
    </row>
    <row r="7" spans="1:10" ht="15.75" thickBot="1" x14ac:dyDescent="0.3">
      <c r="A7" s="145"/>
      <c r="B7" s="75"/>
      <c r="C7" s="145"/>
      <c r="D7" s="75"/>
    </row>
    <row r="8" spans="1:10" x14ac:dyDescent="0.25">
      <c r="A8" s="146" t="s">
        <v>23</v>
      </c>
      <c r="B8" s="147"/>
      <c r="C8" s="147"/>
      <c r="D8" s="148"/>
    </row>
    <row r="9" spans="1:10" x14ac:dyDescent="0.25">
      <c r="A9" s="149" t="s">
        <v>24</v>
      </c>
      <c r="B9" s="150">
        <v>8745654</v>
      </c>
      <c r="C9" s="150"/>
      <c r="D9" s="151">
        <v>13631900</v>
      </c>
      <c r="E9" s="34"/>
      <c r="F9" s="35"/>
      <c r="G9" s="35"/>
      <c r="I9" s="36"/>
      <c r="J9" s="35"/>
    </row>
    <row r="10" spans="1:10" x14ac:dyDescent="0.25">
      <c r="A10" s="149" t="s">
        <v>25</v>
      </c>
      <c r="B10" s="150">
        <v>-8211041</v>
      </c>
      <c r="C10" s="150"/>
      <c r="D10" s="151">
        <v>-10508497</v>
      </c>
      <c r="E10" s="34"/>
      <c r="F10" s="35"/>
      <c r="G10" s="35"/>
      <c r="I10" s="36"/>
      <c r="J10" s="35"/>
    </row>
    <row r="11" spans="1:10" x14ac:dyDescent="0.25">
      <c r="A11" s="149" t="s">
        <v>26</v>
      </c>
      <c r="B11" s="150">
        <v>1924667</v>
      </c>
      <c r="C11" s="150"/>
      <c r="D11" s="151">
        <v>1175585</v>
      </c>
      <c r="E11" s="34"/>
      <c r="F11" s="35"/>
      <c r="G11" s="35"/>
      <c r="I11" s="36"/>
      <c r="J11" s="35"/>
    </row>
    <row r="12" spans="1:10" x14ac:dyDescent="0.25">
      <c r="A12" s="149" t="s">
        <v>27</v>
      </c>
      <c r="B12" s="150">
        <v>-1331724</v>
      </c>
      <c r="C12" s="150"/>
      <c r="D12" s="151">
        <v>-360345</v>
      </c>
      <c r="E12" s="34"/>
      <c r="F12" s="35"/>
      <c r="G12" s="35"/>
      <c r="I12" s="36"/>
      <c r="J12" s="35"/>
    </row>
    <row r="13" spans="1:10" x14ac:dyDescent="0.25">
      <c r="A13" s="149" t="s">
        <v>28</v>
      </c>
      <c r="B13" s="150">
        <v>-811289.74691811344</v>
      </c>
      <c r="C13" s="150"/>
      <c r="D13" s="151">
        <v>3716420</v>
      </c>
      <c r="E13" s="34"/>
      <c r="F13" s="35"/>
      <c r="G13" s="35"/>
      <c r="I13" s="36"/>
      <c r="J13" s="35"/>
    </row>
    <row r="14" spans="1:10" ht="26.25" x14ac:dyDescent="0.25">
      <c r="A14" s="152" t="s">
        <v>29</v>
      </c>
      <c r="B14" s="150">
        <v>-15746535</v>
      </c>
      <c r="C14" s="150"/>
      <c r="D14" s="153">
        <v>-2028869</v>
      </c>
      <c r="E14" s="34"/>
      <c r="F14" s="35"/>
      <c r="G14" s="35"/>
      <c r="I14" s="36"/>
      <c r="J14" s="35"/>
    </row>
    <row r="15" spans="1:10" x14ac:dyDescent="0.25">
      <c r="A15" s="149" t="s">
        <v>30</v>
      </c>
      <c r="B15" s="150">
        <v>-4454092.7294471394</v>
      </c>
      <c r="C15" s="150"/>
      <c r="D15" s="153">
        <v>-1010944</v>
      </c>
      <c r="E15" s="34"/>
      <c r="F15" s="35"/>
      <c r="G15" s="35"/>
      <c r="I15" s="36"/>
      <c r="J15" s="35"/>
    </row>
    <row r="16" spans="1:10" x14ac:dyDescent="0.25">
      <c r="A16" s="149" t="s">
        <v>31</v>
      </c>
      <c r="B16" s="150">
        <v>-1244138</v>
      </c>
      <c r="C16" s="150"/>
      <c r="D16" s="153">
        <v>-4335135</v>
      </c>
      <c r="E16" s="34"/>
      <c r="F16" s="35"/>
      <c r="G16" s="35"/>
      <c r="I16" s="36"/>
      <c r="J16" s="35"/>
    </row>
    <row r="17" spans="1:10" x14ac:dyDescent="0.25">
      <c r="A17" s="149" t="s">
        <v>32</v>
      </c>
      <c r="B17" s="154">
        <v>-3682019</v>
      </c>
      <c r="C17" s="150"/>
      <c r="D17" s="155">
        <v>2554675</v>
      </c>
      <c r="E17" s="34"/>
      <c r="F17" s="35"/>
      <c r="G17" s="35"/>
      <c r="I17" s="36"/>
      <c r="J17" s="35"/>
    </row>
    <row r="18" spans="1:10" x14ac:dyDescent="0.25">
      <c r="A18" s="146" t="s">
        <v>33</v>
      </c>
      <c r="B18" s="156">
        <f>SUM(B9:B17)</f>
        <v>-24810518.476365253</v>
      </c>
      <c r="C18" s="157"/>
      <c r="D18" s="158">
        <f>SUM(D9:D17)</f>
        <v>2834790</v>
      </c>
      <c r="E18" s="34"/>
      <c r="F18" s="35"/>
      <c r="G18" s="35"/>
      <c r="I18" s="37"/>
      <c r="J18" s="35"/>
    </row>
    <row r="19" spans="1:10" ht="26.25" x14ac:dyDescent="0.25">
      <c r="A19" s="149" t="s">
        <v>1</v>
      </c>
      <c r="B19" s="150">
        <v>522121</v>
      </c>
      <c r="C19" s="150"/>
      <c r="D19" s="153">
        <v>-21859183</v>
      </c>
      <c r="E19" s="34"/>
      <c r="F19" s="35"/>
      <c r="G19" s="35"/>
      <c r="I19" s="36"/>
      <c r="J19" s="35"/>
    </row>
    <row r="20" spans="1:10" x14ac:dyDescent="0.25">
      <c r="A20" s="149" t="s">
        <v>34</v>
      </c>
      <c r="B20" s="150">
        <v>21951907</v>
      </c>
      <c r="C20" s="150"/>
      <c r="D20" s="153">
        <v>-1481503</v>
      </c>
      <c r="E20" s="34"/>
      <c r="F20" s="35"/>
      <c r="G20" s="35"/>
      <c r="I20" s="36"/>
      <c r="J20" s="35"/>
    </row>
    <row r="21" spans="1:10" x14ac:dyDescent="0.25">
      <c r="A21" s="149" t="s">
        <v>35</v>
      </c>
      <c r="B21" s="150">
        <v>1698097</v>
      </c>
      <c r="C21" s="150"/>
      <c r="D21" s="153">
        <v>-8888318</v>
      </c>
      <c r="E21" s="34"/>
      <c r="F21" s="35"/>
      <c r="G21" s="35"/>
      <c r="I21" s="36"/>
      <c r="J21" s="35"/>
    </row>
    <row r="22" spans="1:10" x14ac:dyDescent="0.25">
      <c r="A22" s="146" t="s">
        <v>36</v>
      </c>
      <c r="B22" s="159"/>
      <c r="C22" s="159"/>
      <c r="D22" s="160"/>
      <c r="E22" s="34"/>
      <c r="F22" s="35"/>
      <c r="G22" s="35"/>
      <c r="I22" s="36"/>
      <c r="J22" s="35"/>
    </row>
    <row r="23" spans="1:10" x14ac:dyDescent="0.25">
      <c r="A23" s="149" t="s">
        <v>5</v>
      </c>
      <c r="B23" s="150">
        <v>-6140149</v>
      </c>
      <c r="C23" s="161"/>
      <c r="D23" s="153">
        <v>-4311523</v>
      </c>
      <c r="E23" s="34"/>
      <c r="F23" s="35"/>
      <c r="G23" s="35"/>
      <c r="I23" s="36"/>
      <c r="J23" s="35"/>
    </row>
    <row r="24" spans="1:10" x14ac:dyDescent="0.25">
      <c r="A24" s="149" t="s">
        <v>6</v>
      </c>
      <c r="B24" s="150">
        <v>-52601515</v>
      </c>
      <c r="C24" s="161"/>
      <c r="D24" s="153">
        <v>-43313881</v>
      </c>
      <c r="E24" s="34"/>
      <c r="F24" s="35"/>
      <c r="G24" s="35"/>
      <c r="I24" s="36"/>
      <c r="J24" s="35"/>
    </row>
    <row r="25" spans="1:10" x14ac:dyDescent="0.25">
      <c r="A25" s="149" t="s">
        <v>7</v>
      </c>
      <c r="B25" s="150">
        <v>-640004</v>
      </c>
      <c r="C25" s="161"/>
      <c r="D25" s="153">
        <v>188001</v>
      </c>
      <c r="E25" s="34"/>
      <c r="F25" s="35"/>
      <c r="G25" s="35"/>
      <c r="I25" s="36"/>
      <c r="J25" s="35"/>
    </row>
    <row r="26" spans="1:10" x14ac:dyDescent="0.25">
      <c r="A26" s="149" t="s">
        <v>37</v>
      </c>
      <c r="B26" s="162">
        <v>423733</v>
      </c>
      <c r="C26" s="150"/>
      <c r="D26" s="163">
        <v>1122977</v>
      </c>
      <c r="E26" s="34"/>
      <c r="F26" s="35"/>
      <c r="G26" s="35"/>
      <c r="I26" s="36"/>
      <c r="J26" s="35"/>
    </row>
    <row r="27" spans="1:10" x14ac:dyDescent="0.25">
      <c r="A27" s="146" t="s">
        <v>74</v>
      </c>
      <c r="B27" s="164">
        <f>SUM(B18:B26)</f>
        <v>-59596328.476365253</v>
      </c>
      <c r="C27" s="159"/>
      <c r="D27" s="164">
        <f>SUM(D18:D26)</f>
        <v>-75708640</v>
      </c>
      <c r="E27" s="34"/>
      <c r="F27" s="35"/>
      <c r="G27" s="35"/>
      <c r="I27" s="37"/>
      <c r="J27" s="35"/>
    </row>
    <row r="28" spans="1:10" x14ac:dyDescent="0.25">
      <c r="A28" s="149" t="s">
        <v>38</v>
      </c>
      <c r="B28" s="162">
        <v>0</v>
      </c>
      <c r="C28" s="165"/>
      <c r="D28" s="163">
        <v>-101811</v>
      </c>
      <c r="E28" s="34"/>
      <c r="F28" s="35"/>
      <c r="G28" s="35"/>
      <c r="I28" s="36"/>
      <c r="J28" s="35"/>
    </row>
    <row r="29" spans="1:10" x14ac:dyDescent="0.25">
      <c r="A29" s="166" t="s">
        <v>75</v>
      </c>
      <c r="B29" s="167">
        <f>SUM(B27:B28)</f>
        <v>-59596328.476365253</v>
      </c>
      <c r="C29" s="159"/>
      <c r="D29" s="168">
        <f>SUM(D27:D28)</f>
        <v>-75810451</v>
      </c>
      <c r="E29" s="34"/>
      <c r="F29" s="35"/>
      <c r="G29" s="35"/>
      <c r="I29" s="37"/>
      <c r="J29" s="35"/>
    </row>
    <row r="30" spans="1:10" x14ac:dyDescent="0.25">
      <c r="A30" s="146"/>
      <c r="B30" s="149"/>
      <c r="C30" s="149"/>
      <c r="D30" s="169"/>
      <c r="F30" s="35"/>
      <c r="G30" s="35"/>
      <c r="I30" s="38"/>
      <c r="J30" s="35"/>
    </row>
    <row r="31" spans="1:10" x14ac:dyDescent="0.25">
      <c r="A31" s="146" t="s">
        <v>39</v>
      </c>
      <c r="B31" s="146"/>
      <c r="C31" s="146"/>
      <c r="D31" s="170"/>
      <c r="F31" s="35"/>
      <c r="G31" s="35"/>
      <c r="I31" s="39"/>
      <c r="J31" s="35"/>
    </row>
    <row r="32" spans="1:10" x14ac:dyDescent="0.25">
      <c r="A32" s="149" t="s">
        <v>40</v>
      </c>
      <c r="B32" s="150">
        <v>341775</v>
      </c>
      <c r="C32" s="150"/>
      <c r="D32" s="153">
        <v>1313207</v>
      </c>
      <c r="F32" s="35"/>
      <c r="G32" s="35"/>
      <c r="I32" s="36"/>
      <c r="J32" s="35"/>
    </row>
    <row r="33" spans="1:10" x14ac:dyDescent="0.25">
      <c r="A33" s="152" t="s">
        <v>76</v>
      </c>
      <c r="B33" s="150">
        <v>0</v>
      </c>
      <c r="C33" s="150"/>
      <c r="D33" s="153">
        <v>-49511</v>
      </c>
      <c r="F33" s="35"/>
      <c r="G33" s="35"/>
      <c r="I33" s="36"/>
      <c r="J33" s="35"/>
    </row>
    <row r="34" spans="1:10" x14ac:dyDescent="0.25">
      <c r="A34" s="171" t="s">
        <v>41</v>
      </c>
      <c r="B34" s="150">
        <v>-1225491</v>
      </c>
      <c r="C34" s="150"/>
      <c r="D34" s="153">
        <v>-15594821</v>
      </c>
      <c r="F34" s="35"/>
      <c r="G34" s="35"/>
      <c r="I34" s="36"/>
      <c r="J34" s="35"/>
    </row>
    <row r="35" spans="1:10" x14ac:dyDescent="0.25">
      <c r="A35" s="171" t="s">
        <v>42</v>
      </c>
      <c r="B35" s="150">
        <v>0</v>
      </c>
      <c r="C35" s="150"/>
      <c r="D35" s="153">
        <v>81365</v>
      </c>
      <c r="F35" s="35"/>
      <c r="G35" s="35"/>
      <c r="I35" s="36"/>
      <c r="J35" s="35"/>
    </row>
    <row r="36" spans="1:10" x14ac:dyDescent="0.25">
      <c r="A36" s="171" t="s">
        <v>43</v>
      </c>
      <c r="B36" s="154">
        <v>17118</v>
      </c>
      <c r="C36" s="150"/>
      <c r="D36" s="153">
        <v>-239599</v>
      </c>
      <c r="F36" s="35"/>
      <c r="G36" s="35"/>
      <c r="I36" s="36"/>
      <c r="J36" s="35"/>
    </row>
    <row r="37" spans="1:10" x14ac:dyDescent="0.25">
      <c r="A37" s="171" t="s">
        <v>44</v>
      </c>
      <c r="B37" s="162"/>
      <c r="C37" s="150"/>
      <c r="D37" s="163"/>
      <c r="F37" s="35"/>
      <c r="G37" s="35"/>
      <c r="I37" s="36"/>
      <c r="J37" s="35"/>
    </row>
    <row r="38" spans="1:10" x14ac:dyDescent="0.25">
      <c r="A38" s="146" t="s">
        <v>45</v>
      </c>
      <c r="B38" s="167">
        <f>SUM(B32:B37)</f>
        <v>-866598</v>
      </c>
      <c r="C38" s="172"/>
      <c r="D38" s="168">
        <f>SUM(D32:D37)</f>
        <v>-14489359</v>
      </c>
      <c r="F38" s="35"/>
      <c r="G38" s="35"/>
      <c r="I38" s="37"/>
      <c r="J38" s="35"/>
    </row>
    <row r="39" spans="1:10" x14ac:dyDescent="0.25">
      <c r="A39" s="143"/>
      <c r="B39" s="143"/>
      <c r="C39" s="143"/>
      <c r="D39" s="144"/>
      <c r="J39" s="35"/>
    </row>
    <row r="40" spans="1:10" x14ac:dyDescent="0.25">
      <c r="A40" s="173" t="s">
        <v>46</v>
      </c>
      <c r="B40" s="146"/>
      <c r="C40" s="146"/>
      <c r="D40" s="160">
        <f t="shared" ref="D40" si="0">B40</f>
        <v>0</v>
      </c>
      <c r="F40" s="35"/>
      <c r="G40" s="35"/>
      <c r="I40" s="39"/>
      <c r="J40" s="35"/>
    </row>
    <row r="41" spans="1:10" x14ac:dyDescent="0.25">
      <c r="A41" s="171" t="s">
        <v>77</v>
      </c>
      <c r="B41" s="172"/>
      <c r="C41" s="159"/>
      <c r="D41" s="160">
        <v>7300001</v>
      </c>
      <c r="F41" s="35"/>
      <c r="G41" s="35"/>
      <c r="I41" s="36"/>
      <c r="J41" s="35"/>
    </row>
    <row r="42" spans="1:10" x14ac:dyDescent="0.25">
      <c r="A42" s="171" t="s">
        <v>78</v>
      </c>
      <c r="B42" s="172"/>
      <c r="C42" s="159"/>
      <c r="D42" s="160"/>
      <c r="F42" s="35"/>
      <c r="G42" s="35"/>
      <c r="I42" s="36"/>
      <c r="J42" s="35"/>
    </row>
    <row r="43" spans="1:10" x14ac:dyDescent="0.25">
      <c r="A43" s="171" t="s">
        <v>79</v>
      </c>
      <c r="B43" s="172"/>
      <c r="C43" s="159"/>
      <c r="D43" s="160"/>
      <c r="F43" s="35"/>
      <c r="G43" s="35"/>
      <c r="I43" s="36"/>
      <c r="J43" s="35"/>
    </row>
    <row r="44" spans="1:10" x14ac:dyDescent="0.25">
      <c r="A44" s="171" t="s">
        <v>80</v>
      </c>
      <c r="B44" s="172"/>
      <c r="C44" s="159"/>
      <c r="D44" s="160"/>
      <c r="F44" s="35"/>
      <c r="G44" s="35"/>
      <c r="I44" s="36"/>
      <c r="J44" s="35"/>
    </row>
    <row r="45" spans="1:10" x14ac:dyDescent="0.25">
      <c r="A45" s="171" t="s">
        <v>12</v>
      </c>
      <c r="B45" s="162">
        <v>0</v>
      </c>
      <c r="C45" s="150"/>
      <c r="D45" s="162">
        <v>-403589</v>
      </c>
      <c r="F45" s="35"/>
      <c r="G45" s="35"/>
      <c r="I45" s="36"/>
      <c r="J45" s="35"/>
    </row>
    <row r="46" spans="1:10" x14ac:dyDescent="0.25">
      <c r="A46" s="171" t="s">
        <v>47</v>
      </c>
      <c r="B46" s="174"/>
      <c r="C46" s="159"/>
      <c r="D46" s="160"/>
      <c r="F46" s="35"/>
      <c r="G46" s="35"/>
      <c r="I46" s="36"/>
      <c r="J46" s="35"/>
    </row>
    <row r="47" spans="1:10" x14ac:dyDescent="0.25">
      <c r="A47" s="173" t="s">
        <v>81</v>
      </c>
      <c r="B47" s="175">
        <f>SUM(B41:B46)</f>
        <v>0</v>
      </c>
      <c r="C47" s="159"/>
      <c r="D47" s="176">
        <f>SUM(D41:D46)</f>
        <v>6896412</v>
      </c>
      <c r="F47" s="35"/>
      <c r="G47" s="35"/>
      <c r="I47" s="41"/>
      <c r="J47" s="35"/>
    </row>
    <row r="48" spans="1:10" x14ac:dyDescent="0.25">
      <c r="A48" s="143"/>
      <c r="B48" s="143"/>
      <c r="C48" s="143"/>
      <c r="D48" s="144"/>
      <c r="J48" s="35"/>
    </row>
    <row r="49" spans="1:10" x14ac:dyDescent="0.25">
      <c r="A49" s="173" t="s">
        <v>48</v>
      </c>
      <c r="B49" s="164">
        <f>B29+B38+B47</f>
        <v>-60462926.476365253</v>
      </c>
      <c r="C49" s="159"/>
      <c r="D49" s="177">
        <f>D29+D38+D47</f>
        <v>-83403398</v>
      </c>
      <c r="F49" s="35"/>
      <c r="G49" s="35"/>
      <c r="I49" s="37"/>
      <c r="J49" s="35"/>
    </row>
    <row r="50" spans="1:10" ht="30" x14ac:dyDescent="0.25">
      <c r="A50" s="171" t="s">
        <v>49</v>
      </c>
      <c r="B50" s="150">
        <v>22658</v>
      </c>
      <c r="C50" s="150"/>
      <c r="D50" s="153">
        <v>-2164502</v>
      </c>
      <c r="F50" s="35"/>
      <c r="G50" s="35"/>
      <c r="I50" s="36"/>
      <c r="J50" s="35"/>
    </row>
    <row r="51" spans="1:10" x14ac:dyDescent="0.25">
      <c r="A51" s="171" t="s">
        <v>50</v>
      </c>
      <c r="B51" s="162">
        <v>65632908</v>
      </c>
      <c r="C51" s="150"/>
      <c r="D51" s="153">
        <v>139080652</v>
      </c>
      <c r="F51" s="35"/>
      <c r="G51" s="35"/>
      <c r="I51" s="36"/>
      <c r="J51" s="35"/>
    </row>
    <row r="52" spans="1:10" ht="29.25" thickBot="1" x14ac:dyDescent="0.3">
      <c r="A52" s="173" t="s">
        <v>51</v>
      </c>
      <c r="B52" s="178">
        <f>SUM(B49:B51)</f>
        <v>5192639.5236347467</v>
      </c>
      <c r="C52" s="159"/>
      <c r="D52" s="179">
        <f>SUM(D49:D51)</f>
        <v>53512752</v>
      </c>
      <c r="F52" s="35"/>
      <c r="I52" s="37"/>
      <c r="J52" s="35"/>
    </row>
    <row r="53" spans="1:10" ht="15.75" thickTop="1" x14ac:dyDescent="0.25">
      <c r="A53" s="143"/>
      <c r="B53" s="164"/>
      <c r="C53" s="159"/>
      <c r="D53" s="177"/>
    </row>
    <row r="54" spans="1:10" x14ac:dyDescent="0.25">
      <c r="A54" s="143"/>
      <c r="B54" s="180"/>
      <c r="C54" s="159"/>
      <c r="D54" s="144"/>
    </row>
    <row r="55" spans="1:10" x14ac:dyDescent="0.25">
      <c r="A55" s="143"/>
      <c r="B55" s="42"/>
      <c r="C55" s="159"/>
      <c r="D55" s="181"/>
    </row>
    <row r="56" spans="1:10" x14ac:dyDescent="0.25">
      <c r="A56" s="143"/>
      <c r="B56" s="42"/>
      <c r="C56" s="159"/>
      <c r="D56" s="181"/>
    </row>
    <row r="57" spans="1:10" x14ac:dyDescent="0.25">
      <c r="A57" s="143"/>
      <c r="B57" s="42"/>
      <c r="C57" s="159"/>
      <c r="D57" s="181"/>
    </row>
    <row r="58" spans="1:10" ht="18.75" x14ac:dyDescent="0.3">
      <c r="A58" s="182" t="s">
        <v>21</v>
      </c>
      <c r="B58" s="183"/>
      <c r="C58" s="183"/>
      <c r="D58" s="182" t="s">
        <v>111</v>
      </c>
      <c r="E58" s="43"/>
    </row>
    <row r="59" spans="1:10" ht="15.75" x14ac:dyDescent="0.25">
      <c r="A59" s="184"/>
      <c r="B59" s="185"/>
      <c r="C59" s="185"/>
      <c r="D59" s="186"/>
      <c r="E59" s="43"/>
    </row>
    <row r="60" spans="1:10" ht="15.75" x14ac:dyDescent="0.25">
      <c r="A60" s="184"/>
      <c r="B60" s="185"/>
      <c r="C60" s="185"/>
      <c r="D60" s="186"/>
      <c r="E60" s="43"/>
    </row>
    <row r="61" spans="1:10" ht="15.75" x14ac:dyDescent="0.25">
      <c r="A61" s="187" t="s">
        <v>19</v>
      </c>
      <c r="B61" s="187"/>
      <c r="C61" s="185"/>
      <c r="D61" s="188" t="s">
        <v>112</v>
      </c>
      <c r="E61" s="43"/>
    </row>
    <row r="62" spans="1:10" x14ac:dyDescent="0.25">
      <c r="A62" s="189"/>
      <c r="B62" s="189"/>
      <c r="C62" s="189"/>
      <c r="D62" s="190"/>
    </row>
    <row r="63" spans="1:10" x14ac:dyDescent="0.25">
      <c r="A63" s="189"/>
      <c r="B63" s="189"/>
      <c r="C63" s="189"/>
      <c r="D63" s="190"/>
    </row>
    <row r="64" spans="1:10" ht="39" x14ac:dyDescent="0.25">
      <c r="A64" s="191" t="s">
        <v>143</v>
      </c>
      <c r="B64" s="189"/>
      <c r="C64" s="189"/>
      <c r="D64" s="190"/>
    </row>
    <row r="65" spans="1:1" x14ac:dyDescent="0.25">
      <c r="A65" s="44"/>
    </row>
  </sheetData>
  <mergeCells count="6">
    <mergeCell ref="A61:B61"/>
    <mergeCell ref="A2:D2"/>
    <mergeCell ref="A4:A7"/>
    <mergeCell ref="B4:B7"/>
    <mergeCell ref="C4:C7"/>
    <mergeCell ref="D4:D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view="pageBreakPreview" topLeftCell="A43" zoomScale="60" zoomScaleNormal="78" workbookViewId="0">
      <selection activeCell="A71" sqref="A71"/>
    </sheetView>
  </sheetViews>
  <sheetFormatPr defaultRowHeight="15" x14ac:dyDescent="0.25"/>
  <cols>
    <col min="1" max="1" width="67.85546875" style="40" customWidth="1"/>
    <col min="2" max="2" width="26.28515625" style="40" customWidth="1"/>
    <col min="3" max="3" width="1.5703125" style="40" customWidth="1"/>
    <col min="4" max="4" width="26.42578125" style="40" customWidth="1"/>
    <col min="5" max="5" width="1.5703125" style="40" customWidth="1"/>
    <col min="6" max="6" width="26.42578125" style="40" customWidth="1"/>
    <col min="7" max="7" width="2.28515625" style="40" customWidth="1"/>
    <col min="8" max="8" width="27.140625" style="40" customWidth="1"/>
    <col min="9" max="9" width="1.85546875" style="40" customWidth="1"/>
    <col min="10" max="10" width="22" style="40" customWidth="1"/>
    <col min="11" max="11" width="1.85546875" style="40" customWidth="1"/>
    <col min="12" max="12" width="22" style="40" customWidth="1"/>
    <col min="13" max="13" width="1.85546875" style="40" customWidth="1"/>
    <col min="14" max="14" width="25" style="40" customWidth="1"/>
    <col min="15" max="15" width="1.5703125" style="40" customWidth="1"/>
    <col min="16" max="16" width="25.5703125" style="40" customWidth="1"/>
    <col min="17" max="17" width="27.28515625" style="40" customWidth="1"/>
    <col min="18" max="18" width="11.42578125" style="40" customWidth="1"/>
    <col min="19" max="19" width="11.85546875" style="40" customWidth="1"/>
    <col min="20" max="20" width="11" style="40" bestFit="1" customWidth="1"/>
    <col min="21" max="21" width="11.42578125" style="40" bestFit="1" customWidth="1"/>
    <col min="22" max="22" width="11.5703125" style="40" bestFit="1" customWidth="1"/>
    <col min="23" max="23" width="11.42578125" style="40" customWidth="1"/>
    <col min="24" max="24" width="9.140625" style="40" customWidth="1"/>
    <col min="25" max="25" width="13.85546875" style="40" customWidth="1"/>
    <col min="26" max="26" width="12.42578125" style="40" customWidth="1"/>
    <col min="27" max="16384" width="9.140625" style="40"/>
  </cols>
  <sheetData>
    <row r="1" spans="1:18" s="46" customFormat="1" ht="15.75" x14ac:dyDescent="0.25">
      <c r="A1" s="45" t="s">
        <v>144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46" customFormat="1" ht="15.75" x14ac:dyDescent="0.25">
      <c r="A2" s="69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46" customFormat="1" ht="15.75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76" t="s">
        <v>52</v>
      </c>
      <c r="O3" s="76"/>
      <c r="P3" s="76"/>
      <c r="Q3" s="48"/>
      <c r="R3" s="45"/>
    </row>
    <row r="4" spans="1:18" s="46" customFormat="1" ht="15.75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8"/>
      <c r="R4" s="45"/>
    </row>
    <row r="5" spans="1:18" s="46" customFormat="1" ht="47.25" x14ac:dyDescent="0.25">
      <c r="A5" s="51"/>
      <c r="B5" s="52" t="s">
        <v>11</v>
      </c>
      <c r="C5" s="53"/>
      <c r="D5" s="52" t="s">
        <v>53</v>
      </c>
      <c r="E5" s="53"/>
      <c r="F5" s="52" t="s">
        <v>13</v>
      </c>
      <c r="G5" s="53"/>
      <c r="H5" s="52" t="s">
        <v>16</v>
      </c>
      <c r="I5" s="53"/>
      <c r="J5" s="52" t="s">
        <v>14</v>
      </c>
      <c r="K5" s="53"/>
      <c r="L5" s="52" t="s">
        <v>15</v>
      </c>
      <c r="M5" s="53"/>
      <c r="N5" s="52" t="s">
        <v>17</v>
      </c>
      <c r="O5" s="53"/>
      <c r="P5" s="52" t="s">
        <v>54</v>
      </c>
    </row>
    <row r="6" spans="1:18" s="46" customFormat="1" ht="15.75" x14ac:dyDescent="0.25">
      <c r="A6" s="51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8" s="46" customFormat="1" ht="15.75" x14ac:dyDescent="0.25">
      <c r="A7" s="54" t="s">
        <v>72</v>
      </c>
      <c r="B7" s="55">
        <v>34785467</v>
      </c>
      <c r="C7" s="55"/>
      <c r="D7" s="55">
        <v>-6758130</v>
      </c>
      <c r="E7" s="55"/>
      <c r="F7" s="55">
        <v>-112895</v>
      </c>
      <c r="G7" s="55"/>
      <c r="H7" s="55">
        <v>99999</v>
      </c>
      <c r="I7" s="55"/>
      <c r="J7" s="55">
        <v>957976</v>
      </c>
      <c r="K7" s="55"/>
      <c r="L7" s="55">
        <v>298448</v>
      </c>
      <c r="M7" s="55"/>
      <c r="N7" s="55">
        <v>2455140</v>
      </c>
      <c r="O7" s="55"/>
      <c r="P7" s="55">
        <v>31726005</v>
      </c>
      <c r="Q7" s="56"/>
    </row>
    <row r="8" spans="1:18" s="46" customFormat="1" ht="15.75" x14ac:dyDescent="0.2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8" s="46" customFormat="1" ht="15.75" x14ac:dyDescent="0.25">
      <c r="A9" s="192" t="s">
        <v>55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8" s="46" customFormat="1" ht="15.75" x14ac:dyDescent="0.25">
      <c r="A10" s="193" t="s">
        <v>56</v>
      </c>
      <c r="B10" s="55"/>
      <c r="C10" s="55"/>
      <c r="D10" s="55"/>
      <c r="E10" s="55"/>
      <c r="F10" s="55"/>
      <c r="G10" s="55"/>
      <c r="H10" s="57"/>
      <c r="I10" s="57"/>
      <c r="J10" s="57"/>
      <c r="K10" s="57"/>
      <c r="L10" s="57"/>
      <c r="M10" s="57"/>
      <c r="N10" s="57">
        <v>434095</v>
      </c>
      <c r="O10" s="57"/>
      <c r="P10" s="57">
        <f>SUM(B10:N10)</f>
        <v>434095</v>
      </c>
    </row>
    <row r="11" spans="1:18" s="46" customFormat="1" ht="15.75" x14ac:dyDescent="0.25">
      <c r="A11" s="192" t="s">
        <v>57</v>
      </c>
      <c r="B11" s="55"/>
      <c r="C11" s="55"/>
      <c r="D11" s="55"/>
      <c r="E11" s="55"/>
      <c r="F11" s="55"/>
      <c r="G11" s="55"/>
      <c r="H11" s="57"/>
      <c r="I11" s="57"/>
      <c r="J11" s="57"/>
      <c r="K11" s="57"/>
      <c r="L11" s="57"/>
      <c r="M11" s="57"/>
      <c r="N11" s="57"/>
      <c r="O11" s="57"/>
      <c r="P11" s="57">
        <f>SUM(B11:N11)</f>
        <v>0</v>
      </c>
    </row>
    <row r="12" spans="1:18" s="46" customFormat="1" ht="54.75" customHeight="1" x14ac:dyDescent="0.25">
      <c r="A12" s="58" t="s">
        <v>58</v>
      </c>
      <c r="B12" s="55"/>
      <c r="C12" s="55"/>
      <c r="D12" s="55"/>
      <c r="E12" s="55"/>
      <c r="F12" s="55"/>
      <c r="G12" s="55"/>
      <c r="H12" s="57"/>
      <c r="I12" s="57"/>
      <c r="J12" s="57"/>
      <c r="K12" s="57"/>
      <c r="L12" s="57"/>
      <c r="M12" s="57"/>
      <c r="N12" s="57"/>
      <c r="O12" s="57"/>
      <c r="P12" s="57"/>
    </row>
    <row r="13" spans="1:18" s="46" customFormat="1" ht="15.75" x14ac:dyDescent="0.25">
      <c r="A13" s="59" t="s">
        <v>59</v>
      </c>
      <c r="B13" s="55"/>
      <c r="C13" s="55"/>
      <c r="D13" s="55"/>
      <c r="E13" s="55"/>
      <c r="F13" s="55"/>
      <c r="G13" s="55"/>
      <c r="H13" s="57">
        <v>-102387</v>
      </c>
      <c r="I13" s="57"/>
      <c r="J13" s="57"/>
      <c r="K13" s="57"/>
      <c r="L13" s="57">
        <v>5926200</v>
      </c>
      <c r="M13" s="57"/>
      <c r="N13" s="57"/>
      <c r="O13" s="57"/>
      <c r="P13" s="57">
        <f>SUM(B13:N13)</f>
        <v>5823813</v>
      </c>
    </row>
    <row r="14" spans="1:18" s="46" customFormat="1" ht="39" customHeight="1" x14ac:dyDescent="0.25">
      <c r="A14" s="58" t="s">
        <v>60</v>
      </c>
      <c r="B14" s="55"/>
      <c r="C14" s="55"/>
      <c r="D14" s="55"/>
      <c r="E14" s="55"/>
      <c r="F14" s="55"/>
      <c r="G14" s="55"/>
      <c r="H14" s="57"/>
      <c r="I14" s="57"/>
      <c r="J14" s="57"/>
      <c r="K14" s="57"/>
      <c r="L14" s="57"/>
      <c r="M14" s="57"/>
      <c r="N14" s="57"/>
      <c r="O14" s="57"/>
      <c r="P14" s="57"/>
    </row>
    <row r="15" spans="1:18" s="46" customFormat="1" ht="15.75" x14ac:dyDescent="0.25">
      <c r="A15" s="59" t="s">
        <v>61</v>
      </c>
      <c r="B15" s="60"/>
      <c r="C15" s="55"/>
      <c r="D15" s="60"/>
      <c r="E15" s="55"/>
      <c r="F15" s="60"/>
      <c r="G15" s="55"/>
      <c r="H15" s="61"/>
      <c r="I15" s="57"/>
      <c r="J15" s="61"/>
      <c r="K15" s="57"/>
      <c r="L15" s="57"/>
      <c r="M15" s="57"/>
      <c r="N15" s="61"/>
      <c r="O15" s="57"/>
      <c r="P15" s="57">
        <f>SUM(B15:N15)</f>
        <v>0</v>
      </c>
    </row>
    <row r="16" spans="1:18" s="46" customFormat="1" ht="15.75" x14ac:dyDescent="0.25">
      <c r="A16" s="59" t="s">
        <v>62</v>
      </c>
      <c r="B16" s="60">
        <f>B15+B13</f>
        <v>0</v>
      </c>
      <c r="C16" s="55"/>
      <c r="D16" s="60">
        <f>D15+D13</f>
        <v>0</v>
      </c>
      <c r="E16" s="55"/>
      <c r="F16" s="60">
        <f>F15+F13</f>
        <v>0</v>
      </c>
      <c r="G16" s="55"/>
      <c r="H16" s="60">
        <f>H15+H13</f>
        <v>-102387</v>
      </c>
      <c r="I16" s="57"/>
      <c r="J16" s="60">
        <f>J15+J13</f>
        <v>0</v>
      </c>
      <c r="K16" s="57"/>
      <c r="L16" s="62">
        <f>L15+L13</f>
        <v>5926200</v>
      </c>
      <c r="M16" s="57"/>
      <c r="N16" s="60">
        <f>N15+N13</f>
        <v>0</v>
      </c>
      <c r="O16" s="57"/>
      <c r="P16" s="63">
        <f>SUM(B16:N16)</f>
        <v>5823813</v>
      </c>
    </row>
    <row r="17" spans="1:18" s="46" customFormat="1" ht="15.75" x14ac:dyDescent="0.25">
      <c r="A17" s="54" t="s">
        <v>63</v>
      </c>
      <c r="B17" s="62">
        <f>B16+B10</f>
        <v>0</v>
      </c>
      <c r="C17" s="55"/>
      <c r="D17" s="62">
        <f>D16+D10</f>
        <v>0</v>
      </c>
      <c r="E17" s="55"/>
      <c r="F17" s="62">
        <f>F16+F10</f>
        <v>0</v>
      </c>
      <c r="G17" s="55"/>
      <c r="H17" s="62">
        <f>H16+H10</f>
        <v>-102387</v>
      </c>
      <c r="I17" s="55"/>
      <c r="J17" s="62">
        <f>J16+J10</f>
        <v>0</v>
      </c>
      <c r="K17" s="55"/>
      <c r="L17" s="62">
        <f>L16+L10</f>
        <v>5926200</v>
      </c>
      <c r="M17" s="55"/>
      <c r="N17" s="62">
        <f>N16+N10</f>
        <v>434095</v>
      </c>
      <c r="O17" s="55"/>
      <c r="P17" s="62">
        <f>SUM(B17:N17)</f>
        <v>6257908</v>
      </c>
    </row>
    <row r="18" spans="1:18" s="46" customFormat="1" ht="15.75" x14ac:dyDescent="0.25">
      <c r="A18" s="54" t="s">
        <v>64</v>
      </c>
      <c r="B18" s="57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8" s="46" customFormat="1" ht="15.75" x14ac:dyDescent="0.25">
      <c r="A19" s="59" t="s">
        <v>65</v>
      </c>
      <c r="B19" s="57">
        <v>7300001</v>
      </c>
      <c r="C19" s="55"/>
      <c r="D19" s="57"/>
      <c r="E19" s="55"/>
      <c r="F19" s="57"/>
      <c r="G19" s="55"/>
      <c r="H19" s="55"/>
      <c r="I19" s="55"/>
      <c r="J19" s="57"/>
      <c r="K19" s="55"/>
      <c r="L19" s="55"/>
      <c r="M19" s="55"/>
      <c r="N19" s="55"/>
      <c r="O19" s="55"/>
      <c r="P19" s="57">
        <f>SUM(B19:N19)</f>
        <v>7300001</v>
      </c>
    </row>
    <row r="20" spans="1:18" s="64" customFormat="1" ht="15.75" x14ac:dyDescent="0.25">
      <c r="A20" s="59" t="s">
        <v>80</v>
      </c>
      <c r="B20" s="55"/>
      <c r="C20" s="55"/>
      <c r="D20" s="57">
        <v>-403589</v>
      </c>
      <c r="E20" s="55"/>
      <c r="F20" s="55"/>
      <c r="G20" s="55"/>
      <c r="H20" s="55"/>
      <c r="I20" s="55"/>
      <c r="J20" s="57"/>
      <c r="K20" s="55"/>
      <c r="L20" s="57"/>
      <c r="M20" s="55"/>
      <c r="N20" s="57"/>
      <c r="O20" s="55"/>
      <c r="P20" s="57">
        <f>SUM(B20:N20)</f>
        <v>-403589</v>
      </c>
    </row>
    <row r="21" spans="1:18" s="64" customFormat="1" ht="15.75" x14ac:dyDescent="0.25">
      <c r="A21" s="59" t="s">
        <v>78</v>
      </c>
      <c r="B21" s="55"/>
      <c r="C21" s="55"/>
      <c r="D21" s="55"/>
      <c r="E21" s="55"/>
      <c r="F21" s="55"/>
      <c r="G21" s="55"/>
      <c r="H21" s="55"/>
      <c r="I21" s="55"/>
      <c r="J21" s="57"/>
      <c r="K21" s="55"/>
      <c r="L21" s="57"/>
      <c r="M21" s="55"/>
      <c r="N21" s="57"/>
      <c r="O21" s="55"/>
      <c r="P21" s="57"/>
    </row>
    <row r="22" spans="1:18" s="64" customFormat="1" ht="15.75" x14ac:dyDescent="0.25">
      <c r="A22" s="54" t="s">
        <v>66</v>
      </c>
      <c r="B22" s="62">
        <f>B20+B19</f>
        <v>7300001</v>
      </c>
      <c r="C22" s="55"/>
      <c r="D22" s="62">
        <f>D20+D19</f>
        <v>-403589</v>
      </c>
      <c r="E22" s="55"/>
      <c r="F22" s="62">
        <f>F20+F19</f>
        <v>0</v>
      </c>
      <c r="G22" s="55"/>
      <c r="H22" s="62">
        <f>H20+H19</f>
        <v>0</v>
      </c>
      <c r="I22" s="55"/>
      <c r="J22" s="62">
        <f>J20+J19</f>
        <v>0</v>
      </c>
      <c r="K22" s="55"/>
      <c r="L22" s="62">
        <f>L20+L19</f>
        <v>0</v>
      </c>
      <c r="M22" s="55"/>
      <c r="N22" s="62">
        <f>N20+N19</f>
        <v>0</v>
      </c>
      <c r="O22" s="55"/>
      <c r="P22" s="62">
        <f>SUM(B22:N22)</f>
        <v>6896412</v>
      </c>
    </row>
    <row r="23" spans="1:18" s="46" customFormat="1" ht="16.5" thickBot="1" x14ac:dyDescent="0.3">
      <c r="A23" s="65" t="s">
        <v>145</v>
      </c>
      <c r="B23" s="66">
        <f>B7+B22+B17</f>
        <v>42085468</v>
      </c>
      <c r="C23" s="55"/>
      <c r="D23" s="66">
        <f>D7+D22+D17</f>
        <v>-7161719</v>
      </c>
      <c r="E23" s="55"/>
      <c r="F23" s="66">
        <f>F7+F22+F17</f>
        <v>-112895</v>
      </c>
      <c r="G23" s="55"/>
      <c r="H23" s="66">
        <f>H7+H22+H17</f>
        <v>-2388</v>
      </c>
      <c r="I23" s="55"/>
      <c r="J23" s="66">
        <f>J7+J22+J17</f>
        <v>957976</v>
      </c>
      <c r="K23" s="55"/>
      <c r="L23" s="66">
        <f>L7+L22+L17</f>
        <v>6224648</v>
      </c>
      <c r="M23" s="55"/>
      <c r="N23" s="66">
        <f>N7+N22+N17</f>
        <v>2889235</v>
      </c>
      <c r="O23" s="55"/>
      <c r="P23" s="66">
        <f>SUM(B23:N23)</f>
        <v>44880325</v>
      </c>
    </row>
    <row r="24" spans="1:18" s="46" customFormat="1" ht="16.5" thickTop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48"/>
      <c r="R24" s="45"/>
    </row>
    <row r="25" spans="1:18" s="46" customFormat="1" ht="15.75" x14ac:dyDescent="0.25">
      <c r="A25" s="49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48"/>
      <c r="R25" s="45"/>
    </row>
    <row r="26" spans="1:18" s="46" customFormat="1" ht="15.75" x14ac:dyDescent="0.25">
      <c r="A26" s="45" t="s">
        <v>146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s="46" customFormat="1" ht="15.75" x14ac:dyDescent="0.25">
      <c r="A27" s="47" t="s">
        <v>67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s="46" customFormat="1" ht="15.75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76" t="s">
        <v>68</v>
      </c>
      <c r="O28" s="76"/>
      <c r="P28" s="76"/>
      <c r="Q28" s="48"/>
      <c r="R28" s="45"/>
    </row>
    <row r="29" spans="1:18" s="46" customFormat="1" ht="15.75" x14ac:dyDescent="0.2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48"/>
      <c r="R29" s="45"/>
    </row>
    <row r="30" spans="1:18" s="46" customFormat="1" ht="51" customHeight="1" x14ac:dyDescent="0.25">
      <c r="A30" s="51"/>
      <c r="B30" s="52" t="s">
        <v>11</v>
      </c>
      <c r="C30" s="53"/>
      <c r="D30" s="52" t="s">
        <v>53</v>
      </c>
      <c r="E30" s="53"/>
      <c r="F30" s="52" t="s">
        <v>13</v>
      </c>
      <c r="G30" s="53"/>
      <c r="H30" s="52" t="s">
        <v>16</v>
      </c>
      <c r="I30" s="53"/>
      <c r="J30" s="52" t="s">
        <v>14</v>
      </c>
      <c r="K30" s="53"/>
      <c r="L30" s="52" t="s">
        <v>15</v>
      </c>
      <c r="M30" s="53"/>
      <c r="N30" s="52" t="s">
        <v>17</v>
      </c>
      <c r="O30" s="53"/>
      <c r="P30" s="52" t="s">
        <v>54</v>
      </c>
    </row>
    <row r="31" spans="1:18" s="46" customFormat="1" ht="15.75" x14ac:dyDescent="0.25">
      <c r="A31" s="51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8" s="46" customFormat="1" ht="15.75" x14ac:dyDescent="0.25">
      <c r="A32" s="54" t="s">
        <v>71</v>
      </c>
      <c r="B32" s="55">
        <v>42085468</v>
      </c>
      <c r="C32" s="55"/>
      <c r="D32" s="55">
        <v>0</v>
      </c>
      <c r="E32" s="55"/>
      <c r="F32" s="55">
        <v>-112895</v>
      </c>
      <c r="G32" s="55"/>
      <c r="H32" s="55">
        <v>100800</v>
      </c>
      <c r="I32" s="55"/>
      <c r="J32" s="55">
        <v>957976</v>
      </c>
      <c r="K32" s="55"/>
      <c r="L32" s="55">
        <v>5201251</v>
      </c>
      <c r="M32" s="55"/>
      <c r="N32" s="55">
        <v>183853</v>
      </c>
      <c r="O32" s="55"/>
      <c r="P32" s="55">
        <v>48416453</v>
      </c>
    </row>
    <row r="33" spans="1:18" s="46" customFormat="1" ht="15.75" x14ac:dyDescent="0.2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48"/>
      <c r="R33" s="45"/>
    </row>
    <row r="34" spans="1:18" s="46" customFormat="1" ht="15.75" x14ac:dyDescent="0.25">
      <c r="A34" s="192" t="s">
        <v>55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8" s="46" customFormat="1" ht="15.75" x14ac:dyDescent="0.25">
      <c r="A35" s="193" t="s">
        <v>56</v>
      </c>
      <c r="B35" s="55"/>
      <c r="C35" s="55"/>
      <c r="D35" s="55"/>
      <c r="E35" s="55"/>
      <c r="F35" s="55"/>
      <c r="G35" s="55"/>
      <c r="H35" s="57"/>
      <c r="I35" s="57"/>
      <c r="J35" s="57"/>
      <c r="K35" s="57"/>
      <c r="L35" s="57"/>
      <c r="M35" s="57"/>
      <c r="N35" s="57">
        <v>-10903622</v>
      </c>
      <c r="O35" s="57"/>
      <c r="P35" s="57">
        <f>SUM(B35:N35)</f>
        <v>-10903622</v>
      </c>
    </row>
    <row r="36" spans="1:18" s="46" customFormat="1" ht="15.75" x14ac:dyDescent="0.25">
      <c r="A36" s="192" t="s">
        <v>57</v>
      </c>
      <c r="B36" s="55"/>
      <c r="C36" s="55"/>
      <c r="D36" s="55"/>
      <c r="E36" s="55"/>
      <c r="F36" s="55"/>
      <c r="G36" s="55"/>
      <c r="H36" s="57"/>
      <c r="I36" s="57"/>
      <c r="J36" s="57"/>
      <c r="K36" s="57"/>
      <c r="L36" s="57"/>
      <c r="M36" s="57"/>
      <c r="N36" s="57"/>
      <c r="O36" s="57"/>
      <c r="P36" s="57">
        <f>SUM(B36:N36)</f>
        <v>0</v>
      </c>
    </row>
    <row r="37" spans="1:18" s="46" customFormat="1" ht="51.75" customHeight="1" x14ac:dyDescent="0.25">
      <c r="A37" s="58" t="s">
        <v>58</v>
      </c>
      <c r="B37" s="55"/>
      <c r="C37" s="55"/>
      <c r="D37" s="55"/>
      <c r="E37" s="55"/>
      <c r="F37" s="55"/>
      <c r="G37" s="55"/>
      <c r="H37" s="57"/>
      <c r="I37" s="57"/>
      <c r="J37" s="57"/>
      <c r="K37" s="57"/>
      <c r="L37" s="57"/>
      <c r="M37" s="57"/>
      <c r="N37" s="57"/>
      <c r="O37" s="57"/>
      <c r="P37" s="57"/>
    </row>
    <row r="38" spans="1:18" s="46" customFormat="1" ht="15.75" x14ac:dyDescent="0.25">
      <c r="A38" s="59" t="s">
        <v>59</v>
      </c>
      <c r="B38" s="55"/>
      <c r="C38" s="55"/>
      <c r="D38" s="55"/>
      <c r="E38" s="55"/>
      <c r="F38" s="55"/>
      <c r="G38" s="55"/>
      <c r="H38" s="57">
        <v>-36940</v>
      </c>
      <c r="I38" s="57"/>
      <c r="J38" s="57"/>
      <c r="K38" s="57"/>
      <c r="L38" s="194"/>
      <c r="M38" s="57"/>
      <c r="N38" s="57"/>
      <c r="O38" s="57"/>
      <c r="P38" s="57">
        <f>SUM(B38:N38)</f>
        <v>-36940</v>
      </c>
    </row>
    <row r="39" spans="1:18" s="46" customFormat="1" ht="39" customHeight="1" x14ac:dyDescent="0.25">
      <c r="A39" s="58" t="s">
        <v>60</v>
      </c>
      <c r="B39" s="55"/>
      <c r="C39" s="55"/>
      <c r="D39" s="55"/>
      <c r="E39" s="55"/>
      <c r="F39" s="55"/>
      <c r="G39" s="55"/>
      <c r="H39" s="57"/>
      <c r="I39" s="57"/>
      <c r="J39" s="57"/>
      <c r="K39" s="57"/>
      <c r="L39" s="194"/>
      <c r="M39" s="57"/>
      <c r="N39" s="57"/>
      <c r="O39" s="57"/>
      <c r="P39" s="57"/>
    </row>
    <row r="40" spans="1:18" s="46" customFormat="1" ht="15.75" x14ac:dyDescent="0.25">
      <c r="A40" s="59" t="s">
        <v>69</v>
      </c>
      <c r="B40" s="55"/>
      <c r="C40" s="55"/>
      <c r="D40" s="55"/>
      <c r="E40" s="55"/>
      <c r="F40" s="55"/>
      <c r="G40" s="55"/>
      <c r="H40" s="57"/>
      <c r="I40" s="57"/>
      <c r="J40" s="57"/>
      <c r="K40" s="57"/>
      <c r="L40" s="57"/>
      <c r="M40" s="57"/>
      <c r="N40" s="57"/>
      <c r="O40" s="57"/>
      <c r="P40" s="57">
        <f t="shared" ref="P40:P41" si="0">SUM(B40:N40)</f>
        <v>0</v>
      </c>
    </row>
    <row r="41" spans="1:18" s="46" customFormat="1" ht="15.75" x14ac:dyDescent="0.25">
      <c r="A41" s="59" t="s">
        <v>70</v>
      </c>
      <c r="B41" s="55"/>
      <c r="C41" s="55"/>
      <c r="D41" s="55"/>
      <c r="E41" s="55"/>
      <c r="F41" s="55"/>
      <c r="G41" s="55"/>
      <c r="H41" s="57"/>
      <c r="I41" s="57"/>
      <c r="J41" s="57"/>
      <c r="K41" s="57"/>
      <c r="L41" s="57"/>
      <c r="M41" s="57"/>
      <c r="N41" s="57">
        <v>-3248341</v>
      </c>
      <c r="O41" s="57"/>
      <c r="P41" s="57">
        <f t="shared" si="0"/>
        <v>-3248341</v>
      </c>
    </row>
    <row r="42" spans="1:18" s="46" customFormat="1" ht="15.75" x14ac:dyDescent="0.25">
      <c r="A42" s="59" t="s">
        <v>62</v>
      </c>
      <c r="B42" s="62">
        <f>B40+B38+B35+B41</f>
        <v>0</v>
      </c>
      <c r="C42" s="62">
        <f t="shared" ref="C42:P42" si="1">C40+C38+C35+C41</f>
        <v>0</v>
      </c>
      <c r="D42" s="62">
        <f t="shared" si="1"/>
        <v>0</v>
      </c>
      <c r="E42" s="62">
        <f t="shared" si="1"/>
        <v>0</v>
      </c>
      <c r="F42" s="62">
        <f t="shared" si="1"/>
        <v>0</v>
      </c>
      <c r="G42" s="62">
        <f t="shared" si="1"/>
        <v>0</v>
      </c>
      <c r="H42" s="62">
        <f t="shared" si="1"/>
        <v>-36940</v>
      </c>
      <c r="I42" s="62">
        <f t="shared" si="1"/>
        <v>0</v>
      </c>
      <c r="J42" s="62">
        <f t="shared" si="1"/>
        <v>0</v>
      </c>
      <c r="K42" s="62">
        <f t="shared" si="1"/>
        <v>0</v>
      </c>
      <c r="L42" s="62">
        <f t="shared" si="1"/>
        <v>0</v>
      </c>
      <c r="M42" s="62">
        <f t="shared" si="1"/>
        <v>0</v>
      </c>
      <c r="N42" s="62">
        <f t="shared" si="1"/>
        <v>-14151963</v>
      </c>
      <c r="O42" s="62">
        <f t="shared" si="1"/>
        <v>0</v>
      </c>
      <c r="P42" s="62">
        <f t="shared" si="1"/>
        <v>-14188903</v>
      </c>
    </row>
    <row r="43" spans="1:18" s="46" customFormat="1" ht="15.75" x14ac:dyDescent="0.25">
      <c r="A43" s="192" t="s">
        <v>63</v>
      </c>
      <c r="B43" s="60">
        <f>B42</f>
        <v>0</v>
      </c>
      <c r="C43" s="55"/>
      <c r="D43" s="60">
        <f>D42</f>
        <v>0</v>
      </c>
      <c r="E43" s="55"/>
      <c r="F43" s="60">
        <f>F42</f>
        <v>0</v>
      </c>
      <c r="G43" s="55"/>
      <c r="H43" s="60">
        <f>H42</f>
        <v>-36940</v>
      </c>
      <c r="I43" s="55"/>
      <c r="J43" s="60">
        <f>J42</f>
        <v>0</v>
      </c>
      <c r="K43" s="55"/>
      <c r="L43" s="60">
        <f>L42</f>
        <v>0</v>
      </c>
      <c r="M43" s="55"/>
      <c r="N43" s="60">
        <f>N42</f>
        <v>-14151963</v>
      </c>
      <c r="O43" s="55"/>
      <c r="P43" s="62">
        <f>SUM(B43:N43)</f>
        <v>-14188903</v>
      </c>
    </row>
    <row r="44" spans="1:18" s="46" customFormat="1" ht="15.75" x14ac:dyDescent="0.25">
      <c r="A44" s="192" t="s">
        <v>64</v>
      </c>
      <c r="B44" s="57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8" s="46" customFormat="1" ht="15.75" x14ac:dyDescent="0.25">
      <c r="A45" s="193" t="s">
        <v>65</v>
      </c>
      <c r="B45" s="57"/>
      <c r="C45" s="55"/>
      <c r="D45" s="57"/>
      <c r="E45" s="55"/>
      <c r="F45" s="57"/>
      <c r="G45" s="55"/>
      <c r="H45" s="55"/>
      <c r="I45" s="55"/>
      <c r="J45" s="55"/>
      <c r="K45" s="55"/>
      <c r="L45" s="55"/>
      <c r="M45" s="55"/>
      <c r="N45" s="55"/>
      <c r="O45" s="55"/>
      <c r="P45" s="57">
        <f>B45</f>
        <v>0</v>
      </c>
    </row>
    <row r="46" spans="1:18" s="46" customFormat="1" ht="15.75" x14ac:dyDescent="0.25">
      <c r="A46" s="59" t="s">
        <v>80</v>
      </c>
      <c r="B46" s="194"/>
      <c r="C46" s="55"/>
      <c r="D46" s="57"/>
      <c r="E46" s="55"/>
      <c r="F46" s="57"/>
      <c r="G46" s="55"/>
      <c r="H46" s="55"/>
      <c r="I46" s="55"/>
      <c r="J46" s="55"/>
      <c r="K46" s="55"/>
      <c r="L46" s="55"/>
      <c r="M46" s="55"/>
      <c r="N46" s="55"/>
      <c r="O46" s="55"/>
      <c r="P46" s="57">
        <f>D46</f>
        <v>0</v>
      </c>
    </row>
    <row r="47" spans="1:18" s="46" customFormat="1" ht="15.75" x14ac:dyDescent="0.25">
      <c r="A47" s="59" t="s">
        <v>78</v>
      </c>
      <c r="B47" s="194"/>
      <c r="C47" s="55"/>
      <c r="D47" s="57"/>
      <c r="E47" s="55"/>
      <c r="F47" s="57"/>
      <c r="G47" s="55"/>
      <c r="H47" s="55"/>
      <c r="I47" s="55"/>
      <c r="J47" s="55"/>
      <c r="K47" s="55"/>
      <c r="L47" s="55"/>
      <c r="M47" s="55"/>
      <c r="N47" s="57"/>
      <c r="O47" s="55"/>
      <c r="P47" s="57">
        <f>D47+N47</f>
        <v>0</v>
      </c>
    </row>
    <row r="48" spans="1:18" s="64" customFormat="1" ht="15.75" x14ac:dyDescent="0.25">
      <c r="A48" s="192" t="s">
        <v>66</v>
      </c>
      <c r="B48" s="62">
        <f>B45+B46</f>
        <v>0</v>
      </c>
      <c r="C48" s="55"/>
      <c r="D48" s="62">
        <f>D45+D46+D47</f>
        <v>0</v>
      </c>
      <c r="E48" s="55"/>
      <c r="F48" s="62">
        <f>F45+F46</f>
        <v>0</v>
      </c>
      <c r="G48" s="55"/>
      <c r="H48" s="62">
        <f>H45+H46</f>
        <v>0</v>
      </c>
      <c r="I48" s="55"/>
      <c r="J48" s="62">
        <f>J45+J46</f>
        <v>0</v>
      </c>
      <c r="K48" s="55"/>
      <c r="L48" s="62">
        <f>L45+L46</f>
        <v>0</v>
      </c>
      <c r="M48" s="55"/>
      <c r="N48" s="62">
        <f>N47</f>
        <v>0</v>
      </c>
      <c r="O48" s="55"/>
      <c r="P48" s="62">
        <f>SUM(B48:N48)</f>
        <v>0</v>
      </c>
    </row>
    <row r="49" spans="1:20" s="46" customFormat="1" ht="16.5" thickBot="1" x14ac:dyDescent="0.3">
      <c r="A49" s="192" t="s">
        <v>147</v>
      </c>
      <c r="B49" s="66">
        <f>B32+B43+B48</f>
        <v>42085468</v>
      </c>
      <c r="C49" s="55"/>
      <c r="D49" s="66">
        <f>D32+D43+D48</f>
        <v>0</v>
      </c>
      <c r="E49" s="55"/>
      <c r="F49" s="66">
        <f>F32+F43+F48</f>
        <v>-112895</v>
      </c>
      <c r="G49" s="55"/>
      <c r="H49" s="66">
        <f>H32+H43+H48</f>
        <v>63860</v>
      </c>
      <c r="I49" s="55"/>
      <c r="J49" s="66">
        <f>J32+J43+J48</f>
        <v>957976</v>
      </c>
      <c r="K49" s="55"/>
      <c r="L49" s="66">
        <f>L32+L43+L48</f>
        <v>5201251</v>
      </c>
      <c r="M49" s="55"/>
      <c r="N49" s="66">
        <f>N32+N43+N48</f>
        <v>-13968110</v>
      </c>
      <c r="O49" s="55"/>
      <c r="P49" s="66">
        <f>SUM(B49:N49)</f>
        <v>34227550</v>
      </c>
    </row>
    <row r="50" spans="1:20" s="46" customFormat="1" ht="16.5" thickTop="1" x14ac:dyDescent="0.25">
      <c r="A50" s="195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</row>
    <row r="51" spans="1:20" s="46" customFormat="1" ht="15.75" x14ac:dyDescent="0.25">
      <c r="A51" s="194"/>
      <c r="B51" s="197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7"/>
      <c r="O51" s="194"/>
      <c r="P51" s="197"/>
    </row>
    <row r="52" spans="1:20" s="46" customFormat="1" ht="15.75" x14ac:dyDescent="0.25">
      <c r="A52" s="194"/>
      <c r="B52" s="197"/>
      <c r="C52" s="194"/>
      <c r="D52" s="197"/>
      <c r="E52" s="194"/>
      <c r="F52" s="197"/>
      <c r="G52" s="194"/>
      <c r="H52" s="197"/>
      <c r="I52" s="194"/>
      <c r="J52" s="194"/>
      <c r="K52" s="194"/>
      <c r="L52" s="194"/>
      <c r="M52" s="194"/>
      <c r="N52" s="198"/>
      <c r="O52" s="194"/>
      <c r="P52" s="194"/>
      <c r="Q52" s="56"/>
    </row>
    <row r="53" spans="1:20" s="46" customFormat="1" ht="18.75" x14ac:dyDescent="0.3">
      <c r="A53" s="182" t="s">
        <v>21</v>
      </c>
      <c r="B53" s="183"/>
      <c r="C53" s="183"/>
      <c r="D53" s="182" t="s">
        <v>111</v>
      </c>
      <c r="E53" s="194"/>
      <c r="F53" s="199"/>
      <c r="G53" s="194"/>
      <c r="H53" s="194"/>
      <c r="I53" s="194"/>
      <c r="J53" s="194"/>
      <c r="K53" s="194"/>
      <c r="L53" s="194"/>
      <c r="M53" s="194"/>
      <c r="N53" s="194"/>
      <c r="O53" s="199"/>
      <c r="P53" s="197"/>
    </row>
    <row r="54" spans="1:20" s="46" customFormat="1" ht="18.75" x14ac:dyDescent="0.3">
      <c r="A54" s="182"/>
      <c r="B54" s="183"/>
      <c r="C54" s="183"/>
      <c r="D54" s="182"/>
      <c r="E54" s="194"/>
      <c r="F54" s="199"/>
      <c r="G54" s="194"/>
      <c r="H54" s="194"/>
      <c r="I54" s="194"/>
      <c r="J54" s="194"/>
      <c r="K54" s="194"/>
      <c r="L54" s="194"/>
      <c r="M54" s="194"/>
      <c r="N54" s="194"/>
      <c r="O54" s="199"/>
      <c r="P54" s="197"/>
    </row>
    <row r="55" spans="1:20" s="46" customFormat="1" ht="18.75" x14ac:dyDescent="0.3">
      <c r="A55" s="182"/>
      <c r="B55" s="183"/>
      <c r="C55" s="183"/>
      <c r="D55" s="182"/>
      <c r="E55" s="194"/>
      <c r="F55" s="199"/>
      <c r="G55" s="194"/>
      <c r="H55" s="194"/>
      <c r="I55" s="194"/>
      <c r="J55" s="194"/>
      <c r="K55" s="194"/>
      <c r="L55" s="194"/>
      <c r="M55" s="194"/>
      <c r="N55" s="197"/>
      <c r="O55" s="199"/>
      <c r="P55" s="197"/>
    </row>
    <row r="56" spans="1:20" s="46" customFormat="1" ht="37.5" x14ac:dyDescent="0.3">
      <c r="A56" s="200" t="s">
        <v>19</v>
      </c>
      <c r="B56" s="200"/>
      <c r="C56" s="201"/>
      <c r="D56" s="201" t="s">
        <v>112</v>
      </c>
      <c r="E56" s="202"/>
      <c r="F56" s="202"/>
      <c r="G56" s="194"/>
      <c r="H56" s="194"/>
      <c r="I56" s="194"/>
      <c r="J56" s="194"/>
      <c r="K56" s="194"/>
      <c r="L56" s="194"/>
      <c r="M56" s="194"/>
      <c r="N56" s="194"/>
      <c r="O56" s="199"/>
      <c r="P56" s="194"/>
      <c r="T56" s="56"/>
    </row>
    <row r="57" spans="1:20" s="46" customFormat="1" ht="18.75" x14ac:dyDescent="0.3">
      <c r="A57" s="183"/>
      <c r="B57" s="183"/>
      <c r="C57" s="183"/>
      <c r="D57" s="182"/>
      <c r="E57" s="194"/>
      <c r="F57" s="199"/>
      <c r="G57" s="194"/>
      <c r="H57" s="194"/>
      <c r="I57" s="194"/>
      <c r="J57" s="194"/>
      <c r="K57" s="194"/>
      <c r="L57" s="194"/>
      <c r="M57" s="194"/>
      <c r="N57" s="194"/>
      <c r="O57" s="194"/>
      <c r="P57" s="194"/>
    </row>
    <row r="58" spans="1:20" s="46" customFormat="1" ht="15.75" x14ac:dyDescent="0.25">
      <c r="A58" s="203"/>
      <c r="B58" s="203"/>
      <c r="C58" s="202"/>
      <c r="D58" s="199"/>
      <c r="E58" s="202"/>
      <c r="F58" s="199"/>
      <c r="G58" s="194"/>
      <c r="H58" s="194"/>
      <c r="I58" s="194"/>
      <c r="J58" s="194"/>
      <c r="K58" s="194"/>
      <c r="L58" s="194"/>
      <c r="M58" s="194"/>
      <c r="N58" s="194"/>
      <c r="O58" s="199"/>
      <c r="P58" s="194"/>
    </row>
    <row r="59" spans="1:20" s="46" customFormat="1" ht="15.75" x14ac:dyDescent="0.25">
      <c r="A59" s="202"/>
      <c r="B59" s="202"/>
      <c r="C59" s="202"/>
      <c r="D59" s="199"/>
      <c r="E59" s="202"/>
      <c r="F59" s="199"/>
      <c r="G59" s="194"/>
      <c r="H59" s="194"/>
      <c r="I59" s="194"/>
      <c r="J59" s="194"/>
      <c r="K59" s="194"/>
      <c r="L59" s="194"/>
      <c r="M59" s="194"/>
      <c r="N59" s="194"/>
      <c r="O59" s="199"/>
      <c r="P59" s="194"/>
    </row>
    <row r="60" spans="1:20" s="46" customFormat="1" ht="15.75" x14ac:dyDescent="0.25">
      <c r="A60" s="190" t="s">
        <v>113</v>
      </c>
      <c r="B60" s="202"/>
      <c r="C60" s="202"/>
      <c r="D60" s="194"/>
      <c r="E60" s="202"/>
      <c r="F60" s="194"/>
      <c r="G60" s="194"/>
      <c r="H60" s="194"/>
      <c r="I60" s="194"/>
      <c r="J60" s="194"/>
      <c r="K60" s="194"/>
      <c r="L60" s="194"/>
      <c r="M60" s="194"/>
      <c r="N60" s="199"/>
      <c r="O60" s="199"/>
      <c r="P60" s="194"/>
    </row>
    <row r="61" spans="1:20" x14ac:dyDescent="0.25">
      <c r="A61" s="190" t="s">
        <v>148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</row>
    <row r="62" spans="1:20" x14ac:dyDescent="0.2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204"/>
      <c r="O62" s="144"/>
      <c r="P62" s="144"/>
    </row>
  </sheetData>
  <mergeCells count="3">
    <mergeCell ref="N3:P3"/>
    <mergeCell ref="N28:P28"/>
    <mergeCell ref="A58:B58"/>
  </mergeCells>
  <pageMargins left="0.23622047244094491" right="0.23622047244094491" top="0.6" bottom="0.62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Ф3!CashFlows</vt:lpstr>
      <vt:lpstr>Ф1!Область_печати</vt:lpstr>
      <vt:lpstr>Ф4!Область_печати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MShkubarov</dc:creator>
  <cp:lastModifiedBy>Изтелеуов Олжас</cp:lastModifiedBy>
  <cp:lastPrinted>2018-05-02T06:04:12Z</cp:lastPrinted>
  <dcterms:created xsi:type="dcterms:W3CDTF">2004-07-07T02:47:06Z</dcterms:created>
  <dcterms:modified xsi:type="dcterms:W3CDTF">2018-07-19T05:34:15Z</dcterms:modified>
</cp:coreProperties>
</file>