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r.imanbayeva\Desktop\Раушан\2023\3Q\KASE\"/>
    </mc:Choice>
  </mc:AlternateContent>
  <xr:revisionPtr revIDLastSave="0" documentId="13_ncr:1_{0121FEDF-F71A-4AEA-A0A7-727F4C33D121}" xr6:coauthVersionLast="47" xr6:coauthVersionMax="47" xr10:uidLastSave="{00000000-0000-0000-0000-000000000000}"/>
  <bookViews>
    <workbookView xWindow="-108" yWindow="-108" windowWidth="23256" windowHeight="12576" activeTab="2"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капитала'!$A$1:$G$30</definedName>
    <definedName name="_xlnm.Print_Area" localSheetId="1">'Отчет о совокупном доходе'!$A$1:$D$53</definedName>
    <definedName name="_xlnm.Print_Area" localSheetId="0">'Отчет о фин положении'!$A$1:$D$75</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8" l="1"/>
  <c r="G24" i="6" l="1"/>
  <c r="F24" i="6"/>
  <c r="C24" i="6"/>
  <c r="D24" i="6"/>
  <c r="E24" i="6"/>
  <c r="B24" i="6"/>
  <c r="G22" i="6"/>
  <c r="E22" i="6"/>
  <c r="E23" i="6"/>
  <c r="E21" i="6"/>
  <c r="B18" i="6" l="1"/>
  <c r="D18" i="6"/>
  <c r="C37" i="8" l="1"/>
  <c r="B46" i="8" l="1"/>
  <c r="F18" i="6" l="1"/>
  <c r="D12" i="6" l="1"/>
  <c r="F20" i="6" l="1"/>
  <c r="E11" i="6"/>
  <c r="G11" i="6" s="1"/>
  <c r="D63" i="3" l="1"/>
  <c r="C63" i="3"/>
  <c r="G23" i="6" l="1"/>
  <c r="E14" i="6" l="1"/>
  <c r="G14" i="6" s="1"/>
  <c r="F21" i="6" l="1"/>
  <c r="B21" i="6"/>
  <c r="F13" i="6"/>
  <c r="F15" i="6" s="1"/>
  <c r="B13" i="6"/>
  <c r="B15" i="6" s="1"/>
  <c r="E18" i="6" s="1"/>
  <c r="E12" i="6"/>
  <c r="G12" i="6" s="1"/>
  <c r="G13" i="6" s="1"/>
  <c r="D13" i="6"/>
  <c r="D15" i="6" s="1"/>
  <c r="E9" i="6"/>
  <c r="C12" i="4"/>
  <c r="C17" i="4" s="1"/>
  <c r="C23" i="4" s="1"/>
  <c r="C19" i="3"/>
  <c r="D19" i="3"/>
  <c r="C29" i="3"/>
  <c r="D29" i="3"/>
  <c r="D39" i="3"/>
  <c r="D41" i="3" s="1"/>
  <c r="C50" i="3"/>
  <c r="D50" i="3"/>
  <c r="C26" i="4" l="1"/>
  <c r="C30" i="4" s="1"/>
  <c r="B12" i="8"/>
  <c r="G18" i="6"/>
  <c r="D20" i="6"/>
  <c r="E20" i="6" s="1"/>
  <c r="C65" i="3"/>
  <c r="D31" i="3"/>
  <c r="G9" i="6"/>
  <c r="G15" i="6" s="1"/>
  <c r="E13" i="6"/>
  <c r="E15" i="6" s="1"/>
  <c r="C43" i="8"/>
  <c r="B43" i="8"/>
  <c r="D12" i="4"/>
  <c r="D17" i="4" s="1"/>
  <c r="D23" i="4" s="1"/>
  <c r="D65" i="3"/>
  <c r="C31" i="3"/>
  <c r="C39" i="3"/>
  <c r="C41" i="3" s="1"/>
  <c r="D26" i="4" l="1"/>
  <c r="D30" i="4" s="1"/>
  <c r="C12" i="8"/>
  <c r="C24" i="8" s="1"/>
  <c r="C28" i="8" s="1"/>
  <c r="C44" i="8" s="1"/>
  <c r="C47" i="8" s="1"/>
  <c r="C35" i="4"/>
  <c r="C36" i="4" s="1"/>
  <c r="D35" i="4"/>
  <c r="D21" i="6"/>
  <c r="G20" i="6"/>
  <c r="G21" i="6" s="1"/>
  <c r="D66" i="3"/>
  <c r="D67" i="3" s="1"/>
  <c r="C66" i="3"/>
  <c r="C67" i="3" s="1"/>
  <c r="C41" i="4" l="1"/>
  <c r="C40" i="4" s="1"/>
  <c r="C38" i="4" s="1"/>
  <c r="G30" i="6"/>
  <c r="D41" i="4"/>
  <c r="D40" i="4" s="1"/>
  <c r="D38" i="4" s="1"/>
  <c r="D36" i="4"/>
  <c r="B24" i="8"/>
  <c r="B28" i="8" s="1"/>
  <c r="B37" i="8"/>
  <c r="B44" i="8" l="1"/>
  <c r="B47" i="8" l="1"/>
  <c r="B48" i="8" s="1"/>
</calcChain>
</file>

<file path=xl/sharedStrings.xml><?xml version="1.0" encoding="utf-8"?>
<sst xmlns="http://schemas.openxmlformats.org/spreadsheetml/2006/main" count="196" uniqueCount="147">
  <si>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</si>
  <si>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</si>
  <si>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</si>
  <si>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</si>
  <si>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</si>
  <si>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</si>
  <si>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</si>
  <si>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</si>
  <si>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</si>
  <si>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</si>
  <si>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</si>
  <si>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</si>
  <si>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</si>
  <si>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</si>
  <si>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</si>
  <si>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</si>
  <si>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</si>
  <si>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</si>
  <si>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</si>
  <si>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</si>
  <si>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</si>
  <si>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</si>
  <si>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</si>
  <si>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</si>
  <si>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</si>
  <si>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</si>
  <si>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</si>
  <si>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</si>
  <si>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</si>
  <si>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</si>
  <si>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</si>
  <si>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</si>
  <si>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</si>
  <si>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</si>
  <si>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</si>
  <si>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</si>
  <si>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</si>
  <si>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</si>
  <si>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</si>
  <si>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</si>
  <si>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</si>
  <si>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</si>
  <si>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</si>
  <si>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</si>
  <si>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</si>
  <si>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</si>
  <si>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</si>
  <si>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</si>
  <si>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</si>
  <si>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</si>
  <si>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</si>
  <si>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</si>
  <si>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</si>
  <si>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</si>
  <si>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</si>
  <si>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</si>
  <si>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</si>
  <si>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</si>
  <si>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</si>
  <si>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</si>
  <si>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</si>
  <si>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</si>
  <si>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</si>
  <si>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</si>
  <si>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</si>
  <si>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</si>
  <si>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</si>
  <si>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</si>
  <si>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</si>
  <si>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</si>
  <si>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</si>
  <si>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</si>
  <si>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</si>
  <si>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</si>
  <si>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</si>
  <si>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</si>
  <si>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</si>
  <si>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</si>
  <si>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</si>
  <si>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</si>
  <si>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</si>
  <si>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</si>
  <si>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</si>
  <si>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</si>
  <si>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</si>
  <si>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</si>
  <si>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</si>
  <si>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</si>
  <si>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</si>
  <si>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</si>
  <si>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</si>
  <si>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</si>
  <si>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</si>
  <si>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</si>
  <si>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</si>
  <si>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</si>
  <si>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</si>
  <si>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</si>
  <si>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</si>
  <si>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</si>
  <si>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</si>
  <si>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</si>
  <si>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</si>
  <si>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</si>
  <si>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</si>
  <si>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</si>
  <si>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</si>
  <si>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</si>
  <si>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</si>
  <si>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</si>
  <si>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</si>
  <si>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2022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</si>
  <si>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</si>
  <si>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</si>
  <si>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</si>
  <si>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</si>
  <si>
    <t>ПРОМЕЖУТОЧНЫЙ КОНСОЛИДИРОВАННЫЙ ОТЧЁТ ОБ ИЗМЕНЕНИЯХ В СОБСТВЕННОМ КАПИТАЛЕ</t>
  </si>
  <si>
    <t>Сделки по РЕПО</t>
  </si>
  <si>
    <t>Продажа РЕПО</t>
  </si>
  <si>
    <t>Дивиденды к уплате</t>
  </si>
  <si>
    <t>2023 года</t>
  </si>
  <si>
    <t>На 1 января 2023 года</t>
  </si>
  <si>
    <t>Уполномоченные подписанты:</t>
  </si>
  <si>
    <t>Генеральный директор</t>
  </si>
  <si>
    <t>Руководитель финансового департамента</t>
  </si>
  <si>
    <t>Главный бухгалтер</t>
  </si>
  <si>
    <t>Тулемисова А.Ж.</t>
  </si>
  <si>
    <t>Юзефович Д.А.</t>
  </si>
  <si>
    <t>Абдуллина А.Ш.</t>
  </si>
  <si>
    <t>Производные финансовые инструменты по договорам аренды: долгосрочная часть</t>
  </si>
  <si>
    <t>Активы, предназначенные для продажи</t>
  </si>
  <si>
    <t>Производные финансовые инструменты по договорам аренды: краткосрочная часть</t>
  </si>
  <si>
    <t>Отложенный доход по аренде: долгосрочная часть</t>
  </si>
  <si>
    <t>Обязательство по договору: долгосрочная часть</t>
  </si>
  <si>
    <t>Предоплата по аренде: долгосрочная часть</t>
  </si>
  <si>
    <t>Отложенный доход по аренде: краткосрочная часть</t>
  </si>
  <si>
    <t>Обязательство по договору: краткосрочная часть</t>
  </si>
  <si>
    <t>Предоплата по аренде: краткосрочная часть</t>
  </si>
  <si>
    <t>Финансовые гарантии: краткосрочная часть</t>
  </si>
  <si>
    <t>Выплата дивидендов</t>
  </si>
  <si>
    <t>На 30 сентября 2023 года</t>
  </si>
  <si>
    <t>Дополнительный оплаченный капитал</t>
  </si>
  <si>
    <t>За девять месяцев, закончившиеся 30 сентября 2023 года</t>
  </si>
  <si>
    <t>Девять месяцев, закончившиеся 30 сентября</t>
  </si>
  <si>
    <t>На 30 сентября 2022 года</t>
  </si>
  <si>
    <t>Приобретение доли в дочернем предприятии</t>
  </si>
  <si>
    <t>Прочие неденежные операции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</si>
</sst>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 numFmtId="367" formatCode="_(* #,##0.0000_);_(* \(#,##0.0000\);_(* &quot;-&quot;??_);_(@_)"/>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192">
    <xf numFmtId="0" fontId="0" fillId="0" borderId="0" xfId="0"/>
    <xf numFmtId="0" fontId="2" fillId="0" borderId="0" xfId="0" applyFont="1"/>
    <xf numFmtId="0" fontId="3" fillId="0" borderId="0" xfId="0" applyFont="1"/>
    <xf numFmtId="165" fontId="2" fillId="0" borderId="0" xfId="0" applyNumberFormat="1" applyFont="1"/>
    <xf numFmtId="0" fontId="4" fillId="0" borderId="1" xfId="0" applyFont="1" applyBorder="1"/>
    <xf numFmtId="0" fontId="6" fillId="0" borderId="0" xfId="0" applyFont="1" applyAlignment="1">
      <alignment horizontal="right"/>
    </xf>
    <xf numFmtId="0" fontId="3" fillId="0" borderId="0" xfId="0" applyFont="1" applyAlignment="1">
      <alignment horizontal="left"/>
    </xf>
    <xf numFmtId="0" fontId="2" fillId="0" borderId="0" xfId="0" applyFont="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167" fontId="2" fillId="0" borderId="0" xfId="1" applyNumberFormat="1" applyFont="1" applyAlignment="1"/>
    <xf numFmtId="167" fontId="2" fillId="0" borderId="0" xfId="1" applyNumberFormat="1" applyFont="1" applyBorder="1" applyAlignment="1"/>
    <xf numFmtId="0" fontId="6" fillId="0" borderId="0" xfId="0" applyFont="1"/>
    <xf numFmtId="167" fontId="2" fillId="0" borderId="0" xfId="0" applyNumberFormat="1" applyFont="1"/>
    <xf numFmtId="0" fontId="8" fillId="0" borderId="0" xfId="2" applyFont="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xf numFmtId="167" fontId="3" fillId="0" borderId="2" xfId="1" applyNumberFormat="1" applyFont="1" applyFill="1" applyBorder="1" applyAlignment="1"/>
    <xf numFmtId="0" fontId="8" fillId="0" borderId="0" xfId="0" applyFont="1"/>
    <xf numFmtId="0" fontId="5" fillId="0" borderId="2" xfId="0" applyFont="1" applyBorder="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Alignment="1">
      <alignment wrapText="1"/>
    </xf>
    <xf numFmtId="0" fontId="2" fillId="0" borderId="1" xfId="0" applyFont="1" applyBorder="1" applyAlignment="1">
      <alignment wrapText="1"/>
    </xf>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wrapText="1"/>
    </xf>
    <xf numFmtId="0" fontId="13" fillId="0" borderId="0" xfId="0" applyFont="1"/>
    <xf numFmtId="0" fontId="298" fillId="0" borderId="0" xfId="0" applyFont="1" applyAlignment="1">
      <alignment horizontal="left" vertical="center" wrapText="1"/>
    </xf>
    <xf numFmtId="0" fontId="2" fillId="0" borderId="0" xfId="0" applyFont="1" applyAlignment="1">
      <alignment horizontal="right"/>
    </xf>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Alignment="1">
      <alignment horizontal="left" wrapText="1"/>
    </xf>
    <xf numFmtId="165" fontId="8" fillId="0" borderId="0" xfId="0" applyNumberFormat="1" applyFont="1" applyAlignment="1">
      <alignment horizontal="left" wrapText="1"/>
    </xf>
    <xf numFmtId="165" fontId="12" fillId="0" borderId="0" xfId="0" applyNumberFormat="1" applyFont="1" applyAlignment="1">
      <alignment wrapText="1"/>
    </xf>
    <xf numFmtId="165" fontId="2" fillId="0" borderId="0" xfId="0" applyNumberFormat="1" applyFont="1" applyAlignment="1">
      <alignment wrapText="1"/>
    </xf>
    <xf numFmtId="165" fontId="12" fillId="0" borderId="0" xfId="0" applyNumberFormat="1" applyFont="1" applyAlignment="1">
      <alignment horizontal="left" wrapText="1" indent="1"/>
    </xf>
    <xf numFmtId="165" fontId="10" fillId="0" borderId="0" xfId="3" applyNumberFormat="1" applyFont="1" applyAlignment="1"/>
    <xf numFmtId="165" fontId="9" fillId="0" borderId="0" xfId="3" applyNumberFormat="1" applyFont="1" applyAlignment="1">
      <alignment wrapText="1"/>
    </xf>
    <xf numFmtId="166" fontId="2" fillId="0" borderId="0" xfId="1" applyFont="1" applyFill="1"/>
    <xf numFmtId="0" fontId="298" fillId="0" borderId="0" xfId="0" applyFont="1"/>
    <xf numFmtId="0" fontId="298" fillId="0" borderId="43" xfId="0" applyFont="1" applyBorder="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Border="1" applyAlignment="1">
      <alignment wrapText="1"/>
    </xf>
    <xf numFmtId="165" fontId="12" fillId="0" borderId="70" xfId="0" applyNumberFormat="1" applyFont="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Border="1" applyAlignment="1">
      <alignment wrapText="1"/>
    </xf>
    <xf numFmtId="165" fontId="12" fillId="0" borderId="43" xfId="0" applyNumberFormat="1" applyFont="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Alignment="1">
      <alignment vertical="center" wrapText="1"/>
    </xf>
    <xf numFmtId="0" fontId="6" fillId="0" borderId="0" xfId="0" applyFont="1" applyAlignment="1">
      <alignment vertical="center" wrapText="1"/>
    </xf>
    <xf numFmtId="0" fontId="46" fillId="0" borderId="0" xfId="0" applyFont="1" applyAlignment="1">
      <alignment vertical="center" wrapText="1"/>
    </xf>
    <xf numFmtId="167" fontId="2" fillId="0" borderId="0" xfId="1" applyNumberFormat="1" applyFont="1" applyBorder="1"/>
    <xf numFmtId="0" fontId="301" fillId="0" borderId="0" xfId="0" applyFont="1" applyAlignment="1">
      <alignment horizontal="left" vertical="center"/>
    </xf>
    <xf numFmtId="0" fontId="302" fillId="0" borderId="0" xfId="0" applyFont="1"/>
    <xf numFmtId="165" fontId="8" fillId="0" borderId="6" xfId="0" applyNumberFormat="1" applyFont="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Alignment="1">
      <alignment horizontal="justify" vertical="center"/>
    </xf>
    <xf numFmtId="0" fontId="2" fillId="0" borderId="3"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xf numFmtId="0" fontId="301" fillId="106" borderId="0" xfId="0" applyFont="1" applyFill="1" applyAlignment="1">
      <alignment horizontal="left" vertical="center"/>
    </xf>
    <xf numFmtId="367" fontId="299" fillId="0" borderId="0" xfId="0" applyNumberFormat="1" applyFont="1" applyAlignment="1">
      <alignment vertical="center" wrapText="1"/>
    </xf>
    <xf numFmtId="165" fontId="2" fillId="0" borderId="0" xfId="0" applyNumberFormat="1" applyFont="1" applyAlignment="1">
      <alignment horizontal="right" vertical="center"/>
    </xf>
    <xf numFmtId="165" fontId="2" fillId="0" borderId="3" xfId="0" applyNumberFormat="1" applyFont="1" applyBorder="1" applyAlignment="1">
      <alignment horizontal="right" vertical="center"/>
    </xf>
    <xf numFmtId="165" fontId="2" fillId="0" borderId="0" xfId="0" applyNumberFormat="1" applyFont="1" applyAlignment="1">
      <alignment vertical="center"/>
    </xf>
    <xf numFmtId="167" fontId="2" fillId="0" borderId="0" xfId="0" applyNumberFormat="1" applyFont="1" applyAlignment="1">
      <alignment horizontal="left" vertical="center"/>
    </xf>
    <xf numFmtId="165" fontId="2" fillId="0" borderId="3" xfId="0" applyNumberFormat="1" applyFont="1" applyBorder="1" applyAlignment="1">
      <alignment vertical="center"/>
    </xf>
    <xf numFmtId="164" fontId="298" fillId="0" borderId="0" xfId="0" applyNumberFormat="1" applyFont="1"/>
    <xf numFmtId="165" fontId="3" fillId="0" borderId="0" xfId="0" applyNumberFormat="1" applyFont="1" applyAlignment="1">
      <alignment vertical="center"/>
    </xf>
    <xf numFmtId="0" fontId="2" fillId="0" borderId="1" xfId="0" applyFont="1" applyBorder="1" applyAlignment="1">
      <alignment horizontal="right"/>
    </xf>
    <xf numFmtId="167" fontId="2" fillId="0" borderId="1" xfId="1" applyNumberFormat="1" applyFont="1" applyFill="1" applyBorder="1" applyAlignment="1"/>
    <xf numFmtId="165" fontId="3" fillId="0" borderId="0" xfId="1" applyNumberFormat="1" applyFont="1" applyFill="1" applyBorder="1" applyAlignment="1"/>
    <xf numFmtId="167" fontId="3" fillId="0" borderId="1" xfId="1" applyNumberFormat="1" applyFont="1" applyFill="1" applyBorder="1" applyAlignment="1"/>
    <xf numFmtId="167" fontId="2" fillId="0" borderId="0" xfId="1" applyNumberFormat="1" applyFont="1" applyFill="1"/>
    <xf numFmtId="167" fontId="3" fillId="0" borderId="0" xfId="1" applyNumberFormat="1" applyFont="1" applyFill="1"/>
    <xf numFmtId="0" fontId="299" fillId="0" borderId="0" xfId="0" applyFont="1" applyAlignment="1">
      <alignment vertical="center" wrapText="1"/>
    </xf>
    <xf numFmtId="167" fontId="2" fillId="0" borderId="0" xfId="1" applyNumberFormat="1" applyFont="1" applyFill="1" applyBorder="1"/>
    <xf numFmtId="0" fontId="300" fillId="0" borderId="0" xfId="0" applyFont="1" applyAlignment="1">
      <alignment horizontal="left" vertical="center"/>
    </xf>
    <xf numFmtId="0" fontId="2" fillId="0" borderId="43" xfId="0" applyFont="1" applyBorder="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2" fillId="0" borderId="43" xfId="0" applyFont="1" applyBorder="1" applyAlignment="1">
      <alignment wrapText="1"/>
    </xf>
    <xf numFmtId="0" fontId="3" fillId="0" borderId="43" xfId="0" applyFont="1" applyBorder="1" applyAlignment="1">
      <alignment wrapText="1"/>
    </xf>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303" fillId="0" borderId="43" xfId="0" applyFont="1" applyBorder="1"/>
    <xf numFmtId="0" fontId="2" fillId="0" borderId="0" xfId="0" applyFont="1" applyAlignment="1">
      <alignment horizontal="center"/>
    </xf>
    <xf numFmtId="0" fontId="6" fillId="0" borderId="0" xfId="0" applyFont="1" applyAlignment="1">
      <alignment horizontal="center"/>
    </xf>
    <xf numFmtId="0" fontId="302" fillId="0" borderId="0" xfId="0" applyFont="1" applyAlignment="1">
      <alignment horizontal="center"/>
    </xf>
    <xf numFmtId="0" fontId="8" fillId="0" borderId="0" xfId="2" applyFont="1" applyAlignment="1">
      <alignment horizontal="center"/>
    </xf>
    <xf numFmtId="0" fontId="3" fillId="0" borderId="62"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vertical="center"/>
    </xf>
    <xf numFmtId="0" fontId="3" fillId="0" borderId="3" xfId="0" applyFont="1" applyBorder="1" applyAlignment="1">
      <alignment horizontal="center"/>
    </xf>
    <xf numFmtId="0" fontId="5" fillId="0" borderId="0" xfId="0" applyFont="1" applyAlignment="1">
      <alignment horizontal="center"/>
    </xf>
    <xf numFmtId="0" fontId="5" fillId="0" borderId="62" xfId="0" applyFont="1" applyBorder="1" applyAlignment="1">
      <alignment horizontal="center" vertical="center" wrapText="1"/>
    </xf>
    <xf numFmtId="0" fontId="6" fillId="0" borderId="0" xfId="0" applyFont="1" applyAlignment="1">
      <alignment horizontal="center" vertical="center" wrapText="1"/>
    </xf>
    <xf numFmtId="0" fontId="5" fillId="0" borderId="62" xfId="0" applyFont="1" applyBorder="1" applyAlignment="1">
      <alignment horizontal="center"/>
    </xf>
    <xf numFmtId="0" fontId="3" fillId="0" borderId="62" xfId="0" applyFont="1" applyBorder="1" applyAlignment="1">
      <alignment horizontal="left"/>
    </xf>
    <xf numFmtId="0" fontId="2" fillId="0" borderId="62" xfId="0" applyFont="1" applyBorder="1" applyAlignment="1">
      <alignment horizontal="left" wrapText="1"/>
    </xf>
    <xf numFmtId="0" fontId="5" fillId="0" borderId="62" xfId="0" applyFont="1" applyBorder="1"/>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right" vertical="center" wrapText="1"/>
    </xf>
    <xf numFmtId="0" fontId="3" fillId="0" borderId="43" xfId="0" applyFont="1" applyBorder="1" applyAlignment="1">
      <alignment horizontal="right" vertical="center"/>
    </xf>
    <xf numFmtId="165" fontId="2" fillId="0" borderId="4" xfId="0" applyNumberFormat="1" applyFont="1" applyBorder="1" applyAlignment="1">
      <alignment horizontal="right" vertical="center"/>
    </xf>
    <xf numFmtId="165" fontId="3" fillId="0" borderId="4" xfId="0" applyNumberFormat="1" applyFont="1" applyBorder="1" applyAlignment="1">
      <alignment horizontal="right" vertical="center"/>
    </xf>
    <xf numFmtId="0" fontId="3" fillId="0" borderId="0" xfId="0" applyFont="1" applyBorder="1" applyAlignment="1">
      <alignment horizontal="left" vertical="center"/>
    </xf>
    <xf numFmtId="165" fontId="3" fillId="0" borderId="0" xfId="0" applyNumberFormat="1" applyFont="1" applyBorder="1" applyAlignment="1">
      <alignment horizontal="right" vertical="center"/>
    </xf>
    <xf numFmtId="0" fontId="2" fillId="0" borderId="0" xfId="0" applyFont="1" applyFill="1"/>
    <xf numFmtId="0" fontId="2" fillId="0" borderId="1" xfId="0" applyFont="1" applyFill="1" applyBorder="1" applyAlignment="1">
      <alignment horizontal="right"/>
    </xf>
    <xf numFmtId="165" fontId="12" fillId="0" borderId="0" xfId="0" applyNumberFormat="1" applyFont="1" applyFill="1" applyAlignment="1">
      <alignment horizontal="left" wrapText="1" indent="1"/>
    </xf>
    <xf numFmtId="164" fontId="2" fillId="0" borderId="0" xfId="0" applyNumberFormat="1" applyFont="1" applyFill="1"/>
    <xf numFmtId="164" fontId="298" fillId="0" borderId="0" xfId="0" applyNumberFormat="1" applyFont="1" applyFill="1"/>
    <xf numFmtId="165" fontId="2" fillId="0" borderId="0" xfId="0" applyNumberFormat="1" applyFont="1" applyFill="1"/>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Input Data"/>
      <sheetName val="ТЭП"/>
      <sheetName val="Products annual"/>
      <sheetName val="F2"/>
      <sheetName val="Extraction_Oil"/>
      <sheetName val="OIL"/>
      <sheetName val="Prod rep"/>
      <sheetName val="Sales KGK 12m 2014"/>
      <sheetName val="KGK"/>
      <sheetName val="SM"/>
      <sheetName val="Refinery_margin"/>
      <sheetName val="fxrates"/>
      <sheetName val="на 1 тут"/>
      <sheetName val="Prod_rep"/>
      <sheetName val="Sales_KGK_12m_2014"/>
      <sheetName val="ЦХЛ_2004"/>
      <sheetName val="освоение_с_объектами"/>
      <sheetName val="Оборудование_ОФ_корр_"/>
      <sheetName val="02__LBR"/>
      <sheetName val="03__LBR_аутсорсинг"/>
      <sheetName val="на_1_тут"/>
      <sheetName val="Свод сметы"/>
      <sheetName val="VOG_RUS2"/>
      <sheetName val="Ural_med2"/>
      <sheetName val="Prod_rep1"/>
      <sheetName val="Sales_KGK_12m_20141"/>
      <sheetName val="Profit_&amp;_Loss_Total2"/>
      <sheetName val="факт_2005_г_2"/>
      <sheetName val="Consolidated_COOP_KMG_EP_U_A_2"/>
      <sheetName val="PKI_FV2"/>
      <sheetName val="master_data2"/>
      <sheetName val="ЦХЛ_20041"/>
      <sheetName val="освоение_с_объектами1"/>
      <sheetName val="Оборудование_ОФ_корр_1"/>
      <sheetName val="02__LBR1"/>
      <sheetName val="03__LBR_аутсорсинг1"/>
      <sheetName val="на_1_тут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ЯНВАРЬ"/>
      <sheetName val="U2.610_R&amp;M"/>
      <sheetName val="База"/>
      <sheetName val="Actuals Input"/>
      <sheetName val="FES"/>
      <sheetName val="July_03_Pg8"/>
      <sheetName val="оборудование"/>
      <sheetName val="K_760"/>
      <sheetName val="G201"/>
      <sheetName val="G301"/>
      <sheetName val="Hidden"/>
      <sheetName val="FA register"/>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 val="мат расходы"/>
      <sheetName val="#ССЫЛКА"/>
      <sheetName val="Схема доплат"/>
      <sheetName val="Повышающие коэф ОМГ"/>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row r="1">
          <cell r="G1">
            <v>0</v>
          </cell>
        </row>
      </sheetData>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ow r="1">
          <cell r="G1" t="str">
            <v/>
          </cell>
        </row>
      </sheetData>
      <sheetData sheetId="523">
        <row r="1">
          <cell r="G1">
            <v>0</v>
          </cell>
        </row>
      </sheetData>
      <sheetData sheetId="524">
        <row r="1">
          <cell r="G1">
            <v>0</v>
          </cell>
        </row>
      </sheetData>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 val="элементы"/>
      <sheetName val="Ком плат"/>
      <sheetName val="Ф3"/>
      <sheetName val="XREF"/>
      <sheetName val="Бонды стр.341"/>
      <sheetName val="0. Данные"/>
      <sheetName val="План_ГЗ"/>
      <sheetName val="1_вариант__2009_"/>
      <sheetName val="11-005"/>
      <sheetName val="Industry"/>
      <sheetName val="Авансы-1"/>
      <sheetName val="ПО НОВОМУ ШТАТНОМУ"/>
      <sheetName val="34-143"/>
      <sheetName val="PYTB"/>
      <sheetName val="101"/>
      <sheetName val="PP&amp;E mvt for 2003"/>
      <sheetName val="Тарифы и цены "/>
      <sheetName val="2.2 ОтклОТМ"/>
      <sheetName val="1.3.2 ОТМ"/>
      <sheetName val="29"/>
      <sheetName val="22"/>
      <sheetName val="UNITPRICES"/>
      <sheetName val="Остатки по бухучету"/>
      <sheetName val="константы"/>
      <sheetName val="Финпоки1"/>
      <sheetName val="Параметры"/>
      <sheetName val="DATA"/>
      <sheetName val="янв 07"/>
      <sheetName val="Информация по введенным добываю"/>
      <sheetName val="общ"/>
      <sheetName val="Лист2"/>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sheetData sheetId="292"/>
      <sheetData sheetId="293" refreshError="1"/>
      <sheetData sheetId="294" refreshError="1"/>
      <sheetData sheetId="295" refreshError="1"/>
      <sheetData sheetId="296"/>
      <sheetData sheetId="297" refreshError="1"/>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 val="Лист4"/>
      <sheetName val="БиВи_(290)"/>
      <sheetName val="450_(2)"/>
      <sheetName val="2002(v2)"/>
      <sheetName val="a"/>
      <sheetName val="ЦФО"/>
      <sheetName val="наличие_НДС"/>
      <sheetName val="Тип_учета"/>
      <sheetName val="tob-assump"/>
      <sheetName val="Info"/>
      <sheetName val="книга предпосылок"/>
      <sheetName val="Данные"/>
      <sheetName val="sov tot"/>
      <sheetName val="по 2007 году план на 2008 год"/>
      <sheetName val="общие"/>
      <sheetName val="январь"/>
      <sheetName val="бензин по авто"/>
      <sheetName val="др адм"/>
      <sheetName val="Осн.ср-ва"/>
      <sheetName val="8180 (8181,8182)"/>
      <sheetName val="8082"/>
      <sheetName val="8250"/>
      <sheetName val="8140"/>
      <sheetName val="8070"/>
      <sheetName val="8145"/>
      <sheetName val="8200"/>
      <sheetName val="8113"/>
      <sheetName val="XREF"/>
      <sheetName val="8210"/>
      <sheetName val=" По скв"/>
      <sheetName val="ПО НОВОМУ ШТАТНОМУ"/>
      <sheetName val="100 159 -полигр ус (2)"/>
      <sheetName val="хозтов"/>
      <sheetName val="Статьи"/>
      <sheetName val="Выбор"/>
      <sheetName val="Апрель"/>
      <sheetName val="Сентябрь"/>
      <sheetName val="Ноябрь"/>
      <sheetName val="Квартал"/>
      <sheetName val="Июль"/>
      <sheetName val="Март"/>
      <sheetName val="Июнь"/>
      <sheetName val="NOV"/>
      <sheetName val="конфир"/>
      <sheetName val="IS"/>
      <sheetName val="таблица"/>
      <sheetName val="Астана рус"/>
      <sheetName val="Алматы ру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ow r="3">
          <cell r="A3">
            <v>1</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 val="сетка"/>
      <sheetName val="years 1-3 by month"/>
      <sheetName val="исп_см_"/>
      <sheetName val="ремонт_25"/>
      <sheetName val="пр_6_дох"/>
      <sheetName val="Касс_книга"/>
      <sheetName val="ремон "/>
      <sheetName val="Utility"/>
      <sheetName val="ремон_x0009_"/>
      <sheetName val="Анализ"/>
      <sheetName val="Коэффициенты"/>
      <sheetName val="_ССЫЛКА"/>
      <sheetName val="объемы"/>
      <sheetName val="ИзменяемыеДанные"/>
      <sheetName val="14_1_2_2_(Услуги_связи)1"/>
      <sheetName val="14_1_2_2_(Услуги_связи)2"/>
      <sheetName val="Ф4_КБМ+АФ"/>
      <sheetName val="11"/>
      <sheetName val="Register"/>
      <sheetName val="Comp06"/>
      <sheetName val="Займы"/>
      <sheetName val="вход.параметры"/>
      <sheetName val="L-1 Займ БРК инвест цели"/>
      <sheetName val="1Утв ТК  Capex 07 "/>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Keys"/>
      <sheetName val="ОСВ"/>
      <sheetName val="Add-s test"/>
      <sheetName val="АЗФ"/>
      <sheetName val="АК"/>
      <sheetName val="Актюбе"/>
      <sheetName val="ССГПО"/>
      <sheetName val="2002(v1)"/>
      <sheetName val="AFS"/>
      <sheetName val="май 203"/>
      <sheetName val="Лист6"/>
      <sheetName val="6БО"/>
      <sheetName val="Базовые данные"/>
      <sheetName val="14_1_2_2_(Услуги_связи)3"/>
      <sheetName val="Treatment_Summary"/>
      <sheetName val="14_1_2_2__Услуги_связи_"/>
      <sheetName val="Базовые_данные"/>
      <sheetName val="L-1_Займ_БРК_инвест_цели"/>
      <sheetName val="вход_параметры"/>
      <sheetName val="1Утв_ТК__Capex_07_"/>
      <sheetName val="Фонд_15гор"/>
      <sheetName val="Фонд_Кар-с"/>
      <sheetName val="Фонд_Купола"/>
      <sheetName val="Фонд_14_гор_"/>
      <sheetName val="Фонд_16_гор_"/>
      <sheetName val="Фонд_17_гор_"/>
      <sheetName val="Фонд_18_гор_"/>
      <sheetName val="Add-s_test"/>
      <sheetName val="точн2"/>
      <sheetName val="Зам.нгду-1"/>
      <sheetName val="Зам.ОЭПУ(доб)"/>
      <sheetName val="замер"/>
      <sheetName val="обв"/>
      <sheetName val="тех режим"/>
      <sheetName val="Зам.нгду-2(наг)"/>
      <sheetName val="исходные данные"/>
      <sheetName val="приложение№3"/>
      <sheetName val="общие данные"/>
      <sheetName val="отделы"/>
      <sheetName val="текст"/>
      <sheetName val="филиалы"/>
      <sheetName val="Макро"/>
      <sheetName val="Сводная"/>
      <sheetName val="ФП"/>
      <sheetName val="450 (2)"/>
      <sheetName val="Гр5(о)"/>
      <sheetName val="2.8. стр-ра себестоимости"/>
      <sheetName val="ГБ"/>
      <sheetName val="Подразд"/>
      <sheetName val="Спр_ пласт"/>
      <sheetName val="Преискурант"/>
      <sheetName val="план"/>
      <sheetName val="списки"/>
      <sheetName val="ЦЕХ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sheetData sheetId="719"/>
      <sheetData sheetId="720"/>
      <sheetData sheetId="721"/>
      <sheetData sheetId="722"/>
      <sheetData sheetId="723" refreshError="1"/>
      <sheetData sheetId="724"/>
      <sheetData sheetId="725" refreshError="1"/>
      <sheetData sheetId="726" refreshError="1"/>
      <sheetData sheetId="727">
        <row r="13">
          <cell r="C13" t="str">
            <v/>
          </cell>
        </row>
      </sheetData>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 val="3-Reconciliation"/>
      <sheetName val="Exploration_Development rec"/>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 val="Code base"/>
      <sheetName val="Barcodes"/>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 val="30's-Components"/>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 val="Просрочки"/>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 val="Prelim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X-rates"/>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Project Proforma"/>
      <sheetName val="Option 0"/>
      <sheetName val="FX rates"/>
      <sheetName val="LINK"/>
      <sheetName val="Sheet1"/>
      <sheetName val="客戶清單customer list"/>
      <sheetName val="#REF"/>
      <sheetName val="ЯНВАРЬ"/>
      <sheetName val="Capex"/>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 val="FES"/>
      <sheetName val="НДПИ"/>
      <sheetName val="Анализ закл. раб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 val="Итоговая таблица"/>
      <sheetName val="Прилож 2 прав"/>
      <sheetName val="Прилож 2"/>
      <sheetName val="Баланс"/>
      <sheetName val="Сдача "/>
      <sheetName val="Приложение №2"/>
      <sheetName val="3НК"/>
      <sheetName val=""/>
      <sheetName val="справочники"/>
      <sheetName val="CPIF"/>
      <sheetName val="U5.1_Расшифровка по 650 стр."/>
      <sheetName val="8145"/>
      <sheetName val="8200"/>
      <sheetName val="8113"/>
      <sheetName val="8082"/>
      <sheetName val="8180 (8181,8182)"/>
      <sheetName val="8210"/>
      <sheetName val="8250"/>
      <sheetName val="8140"/>
      <sheetName val="8070"/>
      <sheetName val="Graphs_Nefteproduct"/>
      <sheetName val="Movement"/>
      <sheetName val="FES"/>
      <sheetName val="ТМЗ-6"/>
      <sheetName val="4"/>
      <sheetName val="Mvnt"/>
      <sheetName val="Disclosure"/>
      <sheetName val="тара_2000"/>
      <sheetName val="CONB001A_010_30"/>
      <sheetName val="A"/>
      <sheetName val="Orl2 Code"/>
      <sheetName val="Orl3 Code"/>
      <sheetName val="Menu"/>
      <sheetName val="SP Prod"/>
      <sheetName val="FX rates"/>
      <sheetName val="Анализ закл. работ"/>
      <sheetName val="MV"/>
      <sheetName val="FFE"/>
      <sheetName val="CrYrAssumptions"/>
      <sheetName val="Assump"/>
      <sheetName val="Сириу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row r="3">
          <cell r="A3">
            <v>101</v>
          </cell>
        </row>
      </sheetData>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 val="OffshoreBatchReport"/>
      <sheetName val="Pr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 val="Valuation"/>
      <sheetName val="Securities"/>
      <sheetName val="Read me first"/>
      <sheetName val="BS_h&amp;p"/>
      <sheetName val="GLC_Market Approach"/>
      <sheetName val="DCF_CAPM_old"/>
      <sheetName val="drivers"/>
      <sheetName val="Fin_Investments"/>
      <sheetName val="WorkCap"/>
      <sheetName val="IS_h&amp;p"/>
      <sheetName val="UnadjBS"/>
      <sheetName val="Table"/>
      <sheetName val="System"/>
      <sheetName val="Калькуля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 val="treatment summary"/>
      <sheetName val="sheet0"/>
      <sheetName val="Акколь"/>
      <sheetName val="22"/>
      <sheetName val="23.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 sheetId="873" refreshError="1"/>
      <sheetData sheetId="874" refreshError="1"/>
      <sheetData sheetId="875"/>
      <sheetData sheetId="876" refreshError="1"/>
      <sheetData sheetId="8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 val="АКТИВЫ_ПАССИВЫ"/>
      <sheetName val="XLR_NoRangeSheet"/>
      <sheetName val="прил-1"/>
      <sheetName val="Лист1"/>
      <sheetName val="References"/>
      <sheetName val="FA_Movement_Kyrg"/>
      <sheetName val="Общие_начальные_данные"/>
      <sheetName val="ОДТ_и_ГЦТ"/>
      <sheetName val="I__Прогноз_доходов"/>
      <sheetName val="Sales-COS"/>
      <sheetName val="UnadjBS"/>
      <sheetName val="Assumptions"/>
      <sheetName val="123100 O&amp;G Assets"/>
      <sheetName val="Budget"/>
      <sheetName val="Book Adjustments"/>
      <sheetName val="расчеты"/>
      <sheetName val="данные"/>
      <sheetName val="reference #'s"/>
      <sheetName val="PIT&amp;PP(2)"/>
      <sheetName val="april-june99.xls"/>
      <sheetName val="Резервы"/>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3">
          <cell r="A3">
            <v>101</v>
          </cell>
        </row>
      </sheetData>
      <sheetData sheetId="68">
        <row r="3">
          <cell r="A3">
            <v>101</v>
          </cell>
        </row>
      </sheetData>
      <sheetData sheetId="69"/>
      <sheetData sheetId="70"/>
      <sheetData sheetId="71"/>
      <sheetData sheetId="72">
        <row r="3">
          <cell r="A3">
            <v>101</v>
          </cell>
        </row>
      </sheetData>
      <sheetData sheetId="73">
        <row r="3">
          <cell r="A3">
            <v>101</v>
          </cell>
        </row>
      </sheetData>
      <sheetData sheetId="74">
        <row r="3">
          <cell r="A3">
            <v>101</v>
          </cell>
        </row>
      </sheetData>
      <sheetData sheetId="75">
        <row r="3">
          <cell r="A3">
            <v>101</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 val="HKM dep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 val="O.400-VAT "/>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 val="Additions testing"/>
      <sheetName val="Movement schedule"/>
      <sheetName val="depreciation testing"/>
      <sheetName val="breakdown"/>
      <sheetName val="FA depreciation"/>
      <sheetName val="Trial Balance"/>
      <sheetName val="Adjustment schedule"/>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 val="Cash flow 2003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 val="модель"/>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 val="A"/>
      <sheetName val="Orl2 Code"/>
      <sheetName val="Orl3 Code"/>
      <sheetName val="Отч при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 val="#ССЫЛКА"/>
      <sheetName val="ремонт 25"/>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пр-во"/>
      <sheetName val="22"/>
      <sheetName val="Brand valuation"/>
      <sheetName val="Осн.показ"/>
      <sheetName val="ЦФО"/>
      <sheetName val="наличие_НДС"/>
      <sheetName val="Тип_учета"/>
      <sheetName val="расш. себестоим."/>
      <sheetName val="расш реал"/>
      <sheetName val="расш ОАР"/>
      <sheetName val="Ф2"/>
      <sheetName val="Ф4"/>
      <sheetName val="CURCURS"/>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Anlagevermö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1">
          <cell r="G1">
            <v>0</v>
          </cell>
        </row>
      </sheetData>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row r="1">
          <cell r="G1">
            <v>0</v>
          </cell>
        </row>
      </sheetData>
      <sheetData sheetId="597">
        <row r="1">
          <cell r="G1" t="str">
            <v/>
          </cell>
        </row>
      </sheetData>
      <sheetData sheetId="598">
        <row r="1">
          <cell r="G1">
            <v>0</v>
          </cell>
        </row>
      </sheetData>
      <sheetData sheetId="599">
        <row r="1">
          <cell r="G1">
            <v>0</v>
          </cell>
        </row>
      </sheetData>
      <sheetData sheetId="600">
        <row r="1">
          <cell r="G1" t="str">
            <v/>
          </cell>
        </row>
      </sheetData>
      <sheetData sheetId="601">
        <row r="1">
          <cell r="G1" t="str">
            <v/>
          </cell>
        </row>
      </sheetData>
      <sheetData sheetId="602">
        <row r="1">
          <cell r="G1" t="str">
            <v/>
          </cell>
        </row>
      </sheetData>
      <sheetData sheetId="603">
        <row r="1">
          <cell r="G1" t="str">
            <v/>
          </cell>
        </row>
      </sheetData>
      <sheetData sheetId="604">
        <row r="1">
          <cell r="G1" t="str">
            <v/>
          </cell>
        </row>
      </sheetData>
      <sheetData sheetId="605">
        <row r="1">
          <cell r="G1" t="str">
            <v/>
          </cell>
        </row>
      </sheetData>
      <sheetData sheetId="606">
        <row r="1">
          <cell r="G1" t="str">
            <v/>
          </cell>
        </row>
      </sheetData>
      <sheetData sheetId="607">
        <row r="1">
          <cell r="G1" t="str">
            <v/>
          </cell>
        </row>
      </sheetData>
      <sheetData sheetId="608">
        <row r="1">
          <cell r="G1" t="str">
            <v/>
          </cell>
        </row>
      </sheetData>
      <sheetData sheetId="609"/>
      <sheetData sheetId="610"/>
      <sheetData sheetId="611"/>
      <sheetData sheetId="612"/>
      <sheetData sheetId="613"/>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ow r="1">
          <cell r="G1">
            <v>0</v>
          </cell>
        </row>
      </sheetData>
      <sheetData sheetId="628">
        <row r="1">
          <cell r="G1">
            <v>0</v>
          </cell>
        </row>
      </sheetData>
      <sheetData sheetId="629">
        <row r="1">
          <cell r="G1">
            <v>0</v>
          </cell>
        </row>
      </sheetData>
      <sheetData sheetId="630">
        <row r="1">
          <cell r="G1" t="str">
            <v/>
          </cell>
        </row>
      </sheetData>
      <sheetData sheetId="631">
        <row r="1">
          <cell r="G1" t="str">
            <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efreshError="1"/>
      <sheetData sheetId="639" refreshError="1"/>
      <sheetData sheetId="640" refreshError="1"/>
      <sheetData sheetId="6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 val="План закупок"/>
      <sheetName val="  2.3.2"/>
      <sheetName val="Баланс"/>
      <sheetName val="P9-BS by Co"/>
      <sheetName val="пробег м расх"/>
      <sheetName val="пробмч по город"/>
      <sheetName val="рев на 09.06."/>
      <sheetName val="PP&amp;E mvt for 2003"/>
      <sheetName val="Лист1"/>
      <sheetName val="зоны"/>
      <sheetName val="Зам.нгду-1(наг)"/>
      <sheetName val="Зам.нгду-1"/>
      <sheetName val="Зам.ОЭПУ(доб)"/>
      <sheetName val="Зам.нгду-2(наг)"/>
      <sheetName val="черновик"/>
      <sheetName val="для впр"/>
      <sheetName val="замер"/>
      <sheetName val="доб"/>
      <sheetName val="9-1"/>
      <sheetName val="4"/>
      <sheetName val="1-1"/>
      <sheetName val="1"/>
      <sheetName val="XREF"/>
      <sheetName val="ЦентрЗатр"/>
      <sheetName val="Предпр"/>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8"/>
  <sheetViews>
    <sheetView view="pageBreakPreview" zoomScale="80" zoomScaleNormal="80" zoomScaleSheetLayoutView="80" workbookViewId="0">
      <selection activeCell="C69" sqref="C69"/>
    </sheetView>
  </sheetViews>
  <sheetFormatPr defaultColWidth="8.88671875" defaultRowHeight="13.2"/>
  <cols>
    <col min="1" max="1" width="63.6640625" style="1" customWidth="1"/>
    <col min="2" max="2" width="6.33203125" style="133" bestFit="1" customWidth="1"/>
    <col min="3" max="4" width="18.88671875" style="1" customWidth="1"/>
    <col min="5" max="5" width="5.6640625" style="1" customWidth="1"/>
    <col min="6" max="16384" width="8.88671875" style="1"/>
  </cols>
  <sheetData>
    <row r="1" spans="1:5" ht="26.4">
      <c r="A1" s="53" t="s">
        <v>59</v>
      </c>
      <c r="B1" s="53"/>
      <c r="C1" s="176" t="s">
        <v>60</v>
      </c>
      <c r="D1" s="176"/>
    </row>
    <row r="2" spans="1:5">
      <c r="A2" s="2"/>
      <c r="B2" s="2"/>
      <c r="C2" s="3"/>
      <c r="D2" s="60"/>
    </row>
    <row r="3" spans="1:5">
      <c r="A3" s="2" t="s">
        <v>61</v>
      </c>
      <c r="B3" s="2"/>
      <c r="C3" s="3"/>
      <c r="D3" s="51"/>
    </row>
    <row r="4" spans="1:5">
      <c r="A4" s="61" t="s">
        <v>140</v>
      </c>
      <c r="B4" s="61"/>
      <c r="C4" s="3"/>
      <c r="D4" s="3"/>
    </row>
    <row r="5" spans="1:5">
      <c r="A5" s="61"/>
      <c r="B5" s="61"/>
      <c r="C5" s="3"/>
      <c r="D5" s="3"/>
    </row>
    <row r="6" spans="1:5" ht="13.8" thickBot="1">
      <c r="A6" s="4" t="s">
        <v>0</v>
      </c>
      <c r="B6" s="159" t="s">
        <v>109</v>
      </c>
      <c r="C6" s="131">
        <v>45199</v>
      </c>
      <c r="D6" s="130">
        <v>44926</v>
      </c>
      <c r="E6" s="5"/>
    </row>
    <row r="7" spans="1:5">
      <c r="A7" s="6" t="s">
        <v>1</v>
      </c>
      <c r="B7" s="6"/>
      <c r="C7" s="6"/>
      <c r="D7" s="7"/>
      <c r="E7" s="7"/>
    </row>
    <row r="8" spans="1:5">
      <c r="A8" s="6" t="s">
        <v>2</v>
      </c>
      <c r="B8" s="6"/>
      <c r="C8" s="8"/>
      <c r="D8" s="9"/>
      <c r="E8" s="10"/>
    </row>
    <row r="9" spans="1:5">
      <c r="A9" s="1" t="s">
        <v>3</v>
      </c>
      <c r="B9" s="160">
        <v>5</v>
      </c>
      <c r="C9" s="8">
        <v>39478410</v>
      </c>
      <c r="D9" s="11">
        <v>40473154</v>
      </c>
      <c r="E9" s="12"/>
    </row>
    <row r="10" spans="1:5">
      <c r="A10" s="1" t="s">
        <v>4</v>
      </c>
      <c r="B10" s="160"/>
      <c r="C10" s="8">
        <v>674087</v>
      </c>
      <c r="D10" s="11">
        <v>688920</v>
      </c>
      <c r="E10" s="12"/>
    </row>
    <row r="11" spans="1:5">
      <c r="A11" s="13" t="s">
        <v>5</v>
      </c>
      <c r="B11" s="161"/>
      <c r="C11" s="8">
        <v>146769</v>
      </c>
      <c r="D11" s="11">
        <v>142318</v>
      </c>
      <c r="E11" s="12"/>
    </row>
    <row r="12" spans="1:5">
      <c r="A12" s="121" t="s">
        <v>88</v>
      </c>
      <c r="B12" s="162"/>
      <c r="C12" s="8">
        <v>110021</v>
      </c>
      <c r="D12" s="11">
        <v>185722</v>
      </c>
      <c r="E12" s="12"/>
    </row>
    <row r="13" spans="1:5">
      <c r="A13" s="13" t="s">
        <v>129</v>
      </c>
      <c r="B13" s="162">
        <v>6</v>
      </c>
      <c r="C13" s="8">
        <v>6831960</v>
      </c>
      <c r="D13" s="11">
        <v>6831960</v>
      </c>
      <c r="E13" s="12"/>
    </row>
    <row r="14" spans="1:5">
      <c r="A14" s="1" t="s">
        <v>90</v>
      </c>
      <c r="B14" s="160">
        <v>7</v>
      </c>
      <c r="C14" s="8">
        <v>754395</v>
      </c>
      <c r="D14" s="11">
        <v>98154</v>
      </c>
      <c r="E14" s="12"/>
    </row>
    <row r="15" spans="1:5">
      <c r="A15" s="15" t="s">
        <v>91</v>
      </c>
      <c r="B15" s="163"/>
      <c r="C15" s="8">
        <v>390662</v>
      </c>
      <c r="D15" s="11">
        <v>389748</v>
      </c>
      <c r="E15" s="12"/>
    </row>
    <row r="16" spans="1:5">
      <c r="A16" s="15" t="s">
        <v>113</v>
      </c>
      <c r="B16" s="163"/>
      <c r="C16" s="8">
        <v>174402</v>
      </c>
      <c r="D16" s="11">
        <v>174411</v>
      </c>
      <c r="E16" s="12"/>
    </row>
    <row r="17" spans="1:5">
      <c r="A17" s="15" t="s">
        <v>130</v>
      </c>
      <c r="B17" s="163"/>
      <c r="C17" s="8">
        <v>68795</v>
      </c>
      <c r="D17" s="11">
        <v>0</v>
      </c>
      <c r="E17" s="12"/>
    </row>
    <row r="18" spans="1:5" ht="13.8" thickBot="1">
      <c r="A18" s="15" t="s">
        <v>92</v>
      </c>
      <c r="B18" s="163"/>
      <c r="C18" s="8">
        <v>46459</v>
      </c>
      <c r="D18" s="11">
        <v>7757</v>
      </c>
      <c r="E18" s="12"/>
    </row>
    <row r="19" spans="1:5" ht="13.8" thickBot="1">
      <c r="A19" s="16"/>
      <c r="B19" s="164"/>
      <c r="C19" s="17">
        <f>SUM(C9:C18)</f>
        <v>48675960</v>
      </c>
      <c r="D19" s="17">
        <f>SUM(D9:D18)</f>
        <v>48992144</v>
      </c>
      <c r="E19" s="18"/>
    </row>
    <row r="20" spans="1:5">
      <c r="A20" s="6" t="s">
        <v>6</v>
      </c>
      <c r="B20" s="165"/>
      <c r="C20" s="21"/>
      <c r="D20" s="22"/>
      <c r="E20" s="23"/>
    </row>
    <row r="21" spans="1:5">
      <c r="A21" s="13" t="s">
        <v>7</v>
      </c>
      <c r="B21" s="161"/>
      <c r="C21" s="8">
        <v>305650</v>
      </c>
      <c r="D21" s="11">
        <v>249217</v>
      </c>
      <c r="E21" s="12"/>
    </row>
    <row r="22" spans="1:5">
      <c r="A22" s="1" t="s">
        <v>99</v>
      </c>
      <c r="B22" s="160">
        <v>8</v>
      </c>
      <c r="C22" s="8">
        <v>504077</v>
      </c>
      <c r="D22" s="11">
        <v>564693</v>
      </c>
      <c r="E22" s="12"/>
    </row>
    <row r="23" spans="1:5">
      <c r="A23" s="39" t="s">
        <v>100</v>
      </c>
      <c r="B23" s="166"/>
      <c r="C23" s="8">
        <v>884023</v>
      </c>
      <c r="D23" s="11">
        <v>1809454</v>
      </c>
      <c r="E23" s="12"/>
    </row>
    <row r="24" spans="1:5">
      <c r="A24" s="24" t="s">
        <v>101</v>
      </c>
      <c r="B24" s="167"/>
      <c r="C24" s="8">
        <v>6727341</v>
      </c>
      <c r="D24" s="11">
        <v>6651795</v>
      </c>
      <c r="E24" s="12"/>
    </row>
    <row r="25" spans="1:5">
      <c r="A25" s="13" t="s">
        <v>131</v>
      </c>
      <c r="B25" s="167">
        <v>6</v>
      </c>
      <c r="C25" s="8">
        <v>1951108</v>
      </c>
      <c r="D25" s="11">
        <v>1951107</v>
      </c>
      <c r="E25" s="12"/>
    </row>
    <row r="26" spans="1:5">
      <c r="A26" s="13" t="s">
        <v>102</v>
      </c>
      <c r="B26" s="161">
        <v>9</v>
      </c>
      <c r="C26" s="8">
        <v>834050</v>
      </c>
      <c r="D26" s="11">
        <v>1000552</v>
      </c>
      <c r="E26" s="12"/>
    </row>
    <row r="27" spans="1:5">
      <c r="A27" s="15" t="s">
        <v>89</v>
      </c>
      <c r="B27" s="163"/>
      <c r="C27" s="8">
        <v>37315</v>
      </c>
      <c r="D27" s="11">
        <v>36547</v>
      </c>
      <c r="E27" s="12"/>
    </row>
    <row r="28" spans="1:5" ht="13.8" thickBot="1">
      <c r="A28" s="13" t="s">
        <v>103</v>
      </c>
      <c r="B28" s="161"/>
      <c r="C28" s="8">
        <v>235007</v>
      </c>
      <c r="D28" s="11">
        <v>1430831</v>
      </c>
      <c r="E28" s="12"/>
    </row>
    <row r="29" spans="1:5" ht="13.8" thickBot="1">
      <c r="A29" s="16"/>
      <c r="B29" s="164"/>
      <c r="C29" s="17">
        <f>SUM(C21:C28)</f>
        <v>11478571</v>
      </c>
      <c r="D29" s="25">
        <f>SUM(D21:D28)</f>
        <v>13694196</v>
      </c>
      <c r="E29" s="10"/>
    </row>
    <row r="30" spans="1:5" ht="13.8" thickBot="1">
      <c r="A30" s="26" t="s">
        <v>8</v>
      </c>
      <c r="B30" s="152"/>
      <c r="C30" s="27">
        <v>0</v>
      </c>
      <c r="D30" s="11">
        <v>0</v>
      </c>
      <c r="E30" s="10"/>
    </row>
    <row r="31" spans="1:5" ht="13.8" thickBot="1">
      <c r="A31" s="28" t="s">
        <v>9</v>
      </c>
      <c r="B31" s="168"/>
      <c r="C31" s="29">
        <f>C29+C19+C30</f>
        <v>60154531</v>
      </c>
      <c r="D31" s="30">
        <f>D29+D19+D30</f>
        <v>62686340</v>
      </c>
      <c r="E31" s="10"/>
    </row>
    <row r="32" spans="1:5">
      <c r="A32" s="6"/>
      <c r="B32" s="165"/>
      <c r="C32" s="21"/>
      <c r="D32" s="22"/>
      <c r="E32" s="23"/>
    </row>
    <row r="33" spans="1:5">
      <c r="A33" s="31" t="s">
        <v>10</v>
      </c>
      <c r="B33" s="169"/>
      <c r="C33" s="21"/>
      <c r="D33" s="22"/>
      <c r="E33" s="23"/>
    </row>
    <row r="34" spans="1:5">
      <c r="A34" s="2" t="s">
        <v>11</v>
      </c>
      <c r="B34" s="165"/>
      <c r="C34" s="8"/>
      <c r="D34" s="9"/>
      <c r="E34" s="10"/>
    </row>
    <row r="35" spans="1:5">
      <c r="A35" s="13" t="s">
        <v>95</v>
      </c>
      <c r="B35" s="161">
        <v>10</v>
      </c>
      <c r="C35" s="8">
        <v>5774370</v>
      </c>
      <c r="D35" s="11">
        <v>5774370</v>
      </c>
      <c r="E35" s="12"/>
    </row>
    <row r="36" spans="1:5">
      <c r="A36" s="13" t="s">
        <v>141</v>
      </c>
      <c r="B36" s="161"/>
      <c r="C36" s="8">
        <v>22300</v>
      </c>
      <c r="D36" s="11">
        <v>0</v>
      </c>
      <c r="E36" s="12"/>
    </row>
    <row r="37" spans="1:5">
      <c r="A37" s="13" t="s">
        <v>114</v>
      </c>
      <c r="B37" s="161"/>
      <c r="C37" s="8">
        <v>30</v>
      </c>
      <c r="D37" s="11">
        <v>25</v>
      </c>
      <c r="E37" s="12"/>
    </row>
    <row r="38" spans="1:5" ht="13.8" thickBot="1">
      <c r="A38" s="13" t="s">
        <v>96</v>
      </c>
      <c r="B38" s="161"/>
      <c r="C38" s="8">
        <v>17473370</v>
      </c>
      <c r="D38" s="11">
        <v>14020189</v>
      </c>
      <c r="E38" s="32"/>
    </row>
    <row r="39" spans="1:5" ht="13.8" thickBot="1">
      <c r="A39" s="33" t="s">
        <v>12</v>
      </c>
      <c r="B39" s="170"/>
      <c r="C39" s="17">
        <f>SUM(C35:C38)</f>
        <v>23270070</v>
      </c>
      <c r="D39" s="34">
        <f>SUM(D35:D38)</f>
        <v>19794584</v>
      </c>
      <c r="E39" s="12"/>
    </row>
    <row r="40" spans="1:5" ht="13.8" thickBot="1">
      <c r="A40" s="36" t="s">
        <v>13</v>
      </c>
      <c r="B40" s="171"/>
      <c r="C40" s="8">
        <v>0</v>
      </c>
      <c r="D40" s="11">
        <v>0</v>
      </c>
      <c r="E40" s="32"/>
    </row>
    <row r="41" spans="1:5" ht="13.8" thickBot="1">
      <c r="A41" s="37" t="s">
        <v>14</v>
      </c>
      <c r="B41" s="164"/>
      <c r="C41" s="38">
        <f>C39+C40</f>
        <v>23270070</v>
      </c>
      <c r="D41" s="25">
        <f>D39+D40</f>
        <v>19794584</v>
      </c>
      <c r="E41" s="12"/>
    </row>
    <row r="42" spans="1:5">
      <c r="A42" s="2"/>
      <c r="B42" s="165"/>
      <c r="C42" s="8"/>
      <c r="D42" s="9"/>
      <c r="E42" s="10"/>
    </row>
    <row r="43" spans="1:5">
      <c r="A43" s="2" t="s">
        <v>15</v>
      </c>
      <c r="B43" s="165"/>
      <c r="C43" s="8"/>
      <c r="D43" s="9"/>
      <c r="E43" s="10"/>
    </row>
    <row r="44" spans="1:5">
      <c r="A44" s="1" t="s">
        <v>93</v>
      </c>
      <c r="B44" s="160">
        <v>11</v>
      </c>
      <c r="C44" s="8">
        <v>0</v>
      </c>
      <c r="D44" s="11">
        <v>0</v>
      </c>
      <c r="E44" s="10"/>
    </row>
    <row r="45" spans="1:5">
      <c r="A45" s="1" t="s">
        <v>132</v>
      </c>
      <c r="B45" s="160"/>
      <c r="C45" s="8">
        <v>6437117</v>
      </c>
      <c r="D45" s="11">
        <v>6437117</v>
      </c>
      <c r="E45" s="10"/>
    </row>
    <row r="46" spans="1:5">
      <c r="A46" s="1" t="s">
        <v>104</v>
      </c>
      <c r="B46" s="160"/>
      <c r="C46" s="8">
        <v>3298</v>
      </c>
      <c r="D46" s="11">
        <v>4598</v>
      </c>
      <c r="E46" s="10"/>
    </row>
    <row r="47" spans="1:5">
      <c r="A47" s="39" t="s">
        <v>133</v>
      </c>
      <c r="B47" s="166"/>
      <c r="C47" s="8">
        <v>612090</v>
      </c>
      <c r="D47" s="11">
        <v>518513</v>
      </c>
      <c r="E47" s="10"/>
    </row>
    <row r="48" spans="1:5">
      <c r="A48" s="39" t="s">
        <v>134</v>
      </c>
      <c r="B48" s="166"/>
      <c r="C48" s="8">
        <v>1742103</v>
      </c>
      <c r="D48" s="11">
        <v>1401906</v>
      </c>
      <c r="E48" s="10"/>
    </row>
    <row r="49" spans="1:5" ht="13.8" thickBot="1">
      <c r="A49" s="39" t="s">
        <v>16</v>
      </c>
      <c r="B49" s="166"/>
      <c r="C49" s="8">
        <v>645469</v>
      </c>
      <c r="D49" s="11">
        <v>645469</v>
      </c>
      <c r="E49" s="10"/>
    </row>
    <row r="50" spans="1:5" ht="13.8" thickBot="1">
      <c r="A50" s="40"/>
      <c r="B50" s="172"/>
      <c r="C50" s="41">
        <f>SUM(C44:C49)</f>
        <v>9440077</v>
      </c>
      <c r="D50" s="42">
        <f>SUM(D44:D49)</f>
        <v>9007603</v>
      </c>
      <c r="E50" s="43"/>
    </row>
    <row r="51" spans="1:5">
      <c r="A51" s="31"/>
      <c r="B51" s="169"/>
      <c r="C51" s="45"/>
      <c r="D51" s="44"/>
      <c r="E51" s="44"/>
    </row>
    <row r="52" spans="1:5">
      <c r="A52" s="2" t="s">
        <v>17</v>
      </c>
      <c r="B52" s="165"/>
      <c r="C52" s="21"/>
      <c r="D52" s="22"/>
      <c r="E52" s="23"/>
    </row>
    <row r="53" spans="1:5">
      <c r="A53" s="1" t="s">
        <v>105</v>
      </c>
      <c r="B53" s="160">
        <v>11</v>
      </c>
      <c r="C53" s="8">
        <v>15588104</v>
      </c>
      <c r="D53" s="11">
        <v>22099976</v>
      </c>
      <c r="E53" s="10"/>
    </row>
    <row r="54" spans="1:5">
      <c r="A54" s="1" t="s">
        <v>135</v>
      </c>
      <c r="B54" s="160"/>
      <c r="C54" s="8">
        <v>2572182</v>
      </c>
      <c r="D54" s="11">
        <v>2572182</v>
      </c>
      <c r="E54" s="10"/>
    </row>
    <row r="55" spans="1:5">
      <c r="A55" s="39" t="s">
        <v>106</v>
      </c>
      <c r="B55" s="166"/>
      <c r="C55" s="8">
        <v>6585</v>
      </c>
      <c r="D55" s="11">
        <v>5647</v>
      </c>
      <c r="E55" s="10"/>
    </row>
    <row r="56" spans="1:5">
      <c r="A56" s="1" t="s">
        <v>107</v>
      </c>
      <c r="B56" s="160">
        <v>12</v>
      </c>
      <c r="C56" s="8">
        <v>554308</v>
      </c>
      <c r="D56" s="11">
        <v>640685</v>
      </c>
      <c r="E56" s="10"/>
    </row>
    <row r="57" spans="1:5">
      <c r="A57" s="1" t="s">
        <v>136</v>
      </c>
      <c r="B57" s="160"/>
      <c r="C57" s="8">
        <v>874813</v>
      </c>
      <c r="D57" s="11">
        <v>853901</v>
      </c>
      <c r="E57" s="10"/>
    </row>
    <row r="58" spans="1:5">
      <c r="A58" s="1" t="s">
        <v>137</v>
      </c>
      <c r="B58" s="160"/>
      <c r="C58" s="8">
        <v>5796251</v>
      </c>
      <c r="D58" s="11">
        <v>5237825</v>
      </c>
      <c r="E58" s="10"/>
    </row>
    <row r="59" spans="1:5">
      <c r="A59" s="1" t="s">
        <v>119</v>
      </c>
      <c r="B59" s="160"/>
      <c r="C59" s="8">
        <v>0</v>
      </c>
      <c r="D59" s="11">
        <v>0</v>
      </c>
      <c r="E59" s="10"/>
    </row>
    <row r="60" spans="1:5">
      <c r="A60" s="1" t="s">
        <v>138</v>
      </c>
      <c r="B60" s="160"/>
      <c r="C60" s="8">
        <v>417427</v>
      </c>
      <c r="D60" s="11">
        <v>542999</v>
      </c>
      <c r="E60" s="10"/>
    </row>
    <row r="61" spans="1:5">
      <c r="A61" s="1" t="s">
        <v>108</v>
      </c>
      <c r="B61" s="160"/>
      <c r="C61" s="8">
        <v>0</v>
      </c>
      <c r="D61" s="11">
        <v>17033</v>
      </c>
      <c r="E61" s="10"/>
    </row>
    <row r="62" spans="1:5" ht="13.8" thickBot="1">
      <c r="A62" s="1" t="s">
        <v>18</v>
      </c>
      <c r="B62" s="160">
        <v>13</v>
      </c>
      <c r="C62" s="8">
        <v>1634714</v>
      </c>
      <c r="D62" s="11">
        <v>1913905</v>
      </c>
      <c r="E62" s="10"/>
    </row>
    <row r="63" spans="1:5" ht="13.8" thickBot="1">
      <c r="A63" s="16"/>
      <c r="B63" s="173"/>
      <c r="C63" s="17">
        <f>SUM(C53:C62)</f>
        <v>27444384</v>
      </c>
      <c r="D63" s="17">
        <f>SUM(D53:D62)</f>
        <v>33884153</v>
      </c>
      <c r="E63" s="19"/>
    </row>
    <row r="64" spans="1:5" ht="27" thickBot="1">
      <c r="A64" s="46" t="s">
        <v>19</v>
      </c>
      <c r="B64" s="174"/>
      <c r="C64" s="17">
        <v>0</v>
      </c>
      <c r="D64" s="11">
        <v>0</v>
      </c>
      <c r="E64" s="19"/>
    </row>
    <row r="65" spans="1:5" ht="13.8" thickBot="1">
      <c r="A65" s="16"/>
      <c r="B65" s="173"/>
      <c r="C65" s="17">
        <f>C50+C63+C64</f>
        <v>36884461</v>
      </c>
      <c r="D65" s="17">
        <f>D50+D63+D64</f>
        <v>42891756</v>
      </c>
      <c r="E65" s="18"/>
    </row>
    <row r="66" spans="1:5" ht="13.8" thickBot="1">
      <c r="A66" s="40" t="s">
        <v>20</v>
      </c>
      <c r="B66" s="175"/>
      <c r="C66" s="17">
        <f>C41+C65</f>
        <v>60154531</v>
      </c>
      <c r="D66" s="17">
        <f>D41+D65</f>
        <v>62686340</v>
      </c>
      <c r="E66" s="18"/>
    </row>
    <row r="67" spans="1:5">
      <c r="A67" s="47"/>
      <c r="B67" s="47"/>
      <c r="C67" s="48">
        <f>ROUND(C66-C31,0)</f>
        <v>0</v>
      </c>
      <c r="D67" s="49">
        <f>D66-D31</f>
        <v>0</v>
      </c>
      <c r="E67" s="50"/>
    </row>
    <row r="68" spans="1:5">
      <c r="B68" s="1"/>
    </row>
    <row r="69" spans="1:5">
      <c r="A69" s="62" t="s">
        <v>62</v>
      </c>
      <c r="B69" s="62"/>
      <c r="C69" s="64">
        <v>157</v>
      </c>
      <c r="D69" s="64">
        <v>134</v>
      </c>
    </row>
    <row r="70" spans="1:5">
      <c r="A70" s="62"/>
      <c r="B70" s="62"/>
      <c r="C70" s="64"/>
      <c r="D70" s="64"/>
    </row>
    <row r="71" spans="1:5">
      <c r="A71" s="71" t="s">
        <v>122</v>
      </c>
      <c r="B71" s="62"/>
      <c r="C71" s="64"/>
      <c r="D71" s="64"/>
    </row>
    <row r="72" spans="1:5">
      <c r="A72" s="72" t="s">
        <v>123</v>
      </c>
      <c r="B72" s="62"/>
      <c r="C72" s="141" t="s">
        <v>126</v>
      </c>
      <c r="D72" s="64"/>
    </row>
    <row r="73" spans="1:5">
      <c r="A73" s="72" t="s">
        <v>124</v>
      </c>
      <c r="B73" s="62"/>
      <c r="C73" s="141" t="s">
        <v>127</v>
      </c>
      <c r="D73" s="64"/>
    </row>
    <row r="74" spans="1:5">
      <c r="A74" s="72" t="s">
        <v>125</v>
      </c>
      <c r="B74" s="62"/>
      <c r="C74" s="141" t="s">
        <v>128</v>
      </c>
      <c r="D74" s="64"/>
    </row>
    <row r="75" spans="1:5">
      <c r="B75" s="1"/>
    </row>
    <row r="77" spans="1:5">
      <c r="A77" s="63"/>
      <c r="B77" s="132"/>
      <c r="C77" s="3"/>
      <c r="D77" s="3"/>
    </row>
    <row r="78" spans="1:5">
      <c r="A78" s="63"/>
      <c r="B78" s="132"/>
      <c r="C78" s="14"/>
      <c r="D78" s="14"/>
    </row>
    <row r="79" spans="1:5">
      <c r="A79" s="63"/>
      <c r="B79" s="132"/>
      <c r="C79" s="14"/>
      <c r="D79" s="14"/>
    </row>
    <row r="80" spans="1:5">
      <c r="A80" s="63"/>
      <c r="B80" s="132"/>
      <c r="C80" s="14"/>
      <c r="D80" s="14"/>
    </row>
    <row r="81" spans="1:4">
      <c r="A81" s="63"/>
      <c r="B81" s="132"/>
    </row>
    <row r="83" spans="1:4">
      <c r="A83" s="63"/>
      <c r="B83" s="132"/>
      <c r="C83" s="3"/>
      <c r="D83" s="3"/>
    </row>
    <row r="85" spans="1:4">
      <c r="A85" s="63"/>
      <c r="B85" s="132"/>
      <c r="C85" s="64"/>
      <c r="D85" s="64"/>
    </row>
    <row r="88" spans="1:4">
      <c r="A88" s="120"/>
      <c r="B88" s="134"/>
      <c r="C88" s="14"/>
      <c r="D88" s="14"/>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view="pageBreakPreview" topLeftCell="A12" zoomScale="80" zoomScaleNormal="80" zoomScaleSheetLayoutView="80" workbookViewId="0">
      <selection activeCell="C6" sqref="C6:D6"/>
    </sheetView>
  </sheetViews>
  <sheetFormatPr defaultColWidth="8.88671875" defaultRowHeight="13.2"/>
  <cols>
    <col min="1" max="1" width="58.88671875" style="1" customWidth="1"/>
    <col min="2" max="2" width="8.6640625" style="1" customWidth="1"/>
    <col min="3" max="4" width="19.44140625" style="1" customWidth="1"/>
    <col min="5" max="16384" width="8.88671875" style="1"/>
  </cols>
  <sheetData>
    <row r="1" spans="1:4" ht="40.200000000000003" customHeight="1">
      <c r="A1" s="53" t="s">
        <v>59</v>
      </c>
      <c r="B1" s="53"/>
      <c r="C1" s="176" t="s">
        <v>60</v>
      </c>
      <c r="D1" s="176"/>
    </row>
    <row r="3" spans="1:4">
      <c r="A3" s="2" t="s">
        <v>63</v>
      </c>
      <c r="B3" s="2"/>
    </row>
    <row r="4" spans="1:4">
      <c r="A4" s="58" t="s">
        <v>142</v>
      </c>
      <c r="B4" s="151"/>
    </row>
    <row r="6" spans="1:4" ht="31.2" customHeight="1">
      <c r="C6" s="177" t="s">
        <v>143</v>
      </c>
      <c r="D6" s="178"/>
    </row>
    <row r="7" spans="1:4" ht="13.8" thickBot="1">
      <c r="A7" s="65" t="s">
        <v>0</v>
      </c>
      <c r="B7" s="152" t="s">
        <v>109</v>
      </c>
      <c r="C7" s="66" t="s">
        <v>120</v>
      </c>
      <c r="D7" s="143" t="s">
        <v>111</v>
      </c>
    </row>
    <row r="8" spans="1:4">
      <c r="A8" s="51"/>
      <c r="B8" s="51"/>
      <c r="C8" s="52"/>
      <c r="D8" s="52"/>
    </row>
    <row r="9" spans="1:4">
      <c r="A9" s="53" t="s">
        <v>21</v>
      </c>
      <c r="B9" s="53"/>
      <c r="C9" s="54"/>
      <c r="D9" s="54"/>
    </row>
    <row r="10" spans="1:4">
      <c r="A10" s="51" t="s">
        <v>22</v>
      </c>
      <c r="B10" s="153">
        <v>14</v>
      </c>
      <c r="C10" s="8">
        <v>26055809</v>
      </c>
      <c r="D10" s="9">
        <v>20870840</v>
      </c>
    </row>
    <row r="11" spans="1:4" ht="13.8" thickBot="1">
      <c r="A11" s="55" t="s">
        <v>23</v>
      </c>
      <c r="B11" s="152">
        <v>15</v>
      </c>
      <c r="C11" s="27">
        <v>-7740568</v>
      </c>
      <c r="D11" s="144">
        <v>-6263631</v>
      </c>
    </row>
    <row r="12" spans="1:4">
      <c r="A12" s="53" t="s">
        <v>24</v>
      </c>
      <c r="B12" s="154"/>
      <c r="C12" s="20">
        <f>SUM(C10:C11)</f>
        <v>18315241</v>
      </c>
      <c r="D12" s="145">
        <f>SUM(D10:D11)</f>
        <v>14607209</v>
      </c>
    </row>
    <row r="13" spans="1:4">
      <c r="A13" s="53"/>
      <c r="B13" s="154"/>
      <c r="C13" s="35"/>
      <c r="D13" s="10"/>
    </row>
    <row r="14" spans="1:4">
      <c r="A14" s="51" t="s">
        <v>25</v>
      </c>
      <c r="B14" s="153">
        <v>16</v>
      </c>
      <c r="C14" s="8">
        <v>-3616444</v>
      </c>
      <c r="D14" s="10">
        <v>-3958043</v>
      </c>
    </row>
    <row r="15" spans="1:4">
      <c r="A15" s="51" t="s">
        <v>26</v>
      </c>
      <c r="B15" s="153">
        <v>17</v>
      </c>
      <c r="C15" s="8">
        <v>-440189</v>
      </c>
      <c r="D15" s="10">
        <v>-289605</v>
      </c>
    </row>
    <row r="16" spans="1:4" ht="13.8" thickBot="1">
      <c r="A16" s="55" t="s">
        <v>27</v>
      </c>
      <c r="B16" s="152"/>
      <c r="C16" s="27">
        <v>0</v>
      </c>
      <c r="D16" s="144">
        <v>0</v>
      </c>
    </row>
    <row r="17" spans="1:4">
      <c r="A17" s="53" t="s">
        <v>28</v>
      </c>
      <c r="B17" s="154"/>
      <c r="C17" s="20">
        <f>SUM(C12:C16)</f>
        <v>14258608</v>
      </c>
      <c r="D17" s="19">
        <f>SUM(D12:D16)</f>
        <v>10359561</v>
      </c>
    </row>
    <row r="18" spans="1:4">
      <c r="A18" s="53"/>
      <c r="B18" s="154"/>
      <c r="C18" s="35"/>
      <c r="D18" s="10"/>
    </row>
    <row r="19" spans="1:4">
      <c r="A19" s="51" t="s">
        <v>29</v>
      </c>
      <c r="B19" s="153"/>
      <c r="C19" s="8">
        <v>5395</v>
      </c>
      <c r="D19" s="10">
        <v>908</v>
      </c>
    </row>
    <row r="20" spans="1:4">
      <c r="A20" s="51" t="s">
        <v>30</v>
      </c>
      <c r="B20" s="153">
        <v>18</v>
      </c>
      <c r="C20" s="8">
        <v>-1862862</v>
      </c>
      <c r="D20" s="10">
        <v>-2240093</v>
      </c>
    </row>
    <row r="21" spans="1:4">
      <c r="A21" s="51" t="s">
        <v>31</v>
      </c>
      <c r="B21" s="153"/>
      <c r="C21" s="8">
        <v>672570</v>
      </c>
      <c r="D21" s="10">
        <v>852919</v>
      </c>
    </row>
    <row r="22" spans="1:4" ht="13.8" thickBot="1">
      <c r="A22" s="55" t="s">
        <v>32</v>
      </c>
      <c r="B22" s="155"/>
      <c r="C22" s="27">
        <v>2195</v>
      </c>
      <c r="D22" s="144">
        <v>145335</v>
      </c>
    </row>
    <row r="23" spans="1:4" ht="26.4">
      <c r="A23" s="67" t="s">
        <v>64</v>
      </c>
      <c r="B23" s="53"/>
      <c r="C23" s="20">
        <f>SUM(C17:C22)</f>
        <v>13075906</v>
      </c>
      <c r="D23" s="19">
        <f>SUM(D17:D22)</f>
        <v>9118630</v>
      </c>
    </row>
    <row r="24" spans="1:4">
      <c r="A24" s="51"/>
      <c r="B24" s="51"/>
      <c r="C24" s="35"/>
      <c r="D24" s="10"/>
    </row>
    <row r="25" spans="1:4" ht="13.8" thickBot="1">
      <c r="A25" s="55" t="s">
        <v>33</v>
      </c>
      <c r="B25" s="155"/>
      <c r="C25" s="27">
        <v>-123656</v>
      </c>
      <c r="D25" s="144">
        <v>-177021</v>
      </c>
    </row>
    <row r="26" spans="1:4" ht="27" thickBot="1">
      <c r="A26" s="68" t="s">
        <v>40</v>
      </c>
      <c r="B26" s="156"/>
      <c r="C26" s="27">
        <f>SUM(C23:C25)</f>
        <v>12952250</v>
      </c>
      <c r="D26" s="146">
        <f>SUM(D23:D25)</f>
        <v>8941609</v>
      </c>
    </row>
    <row r="27" spans="1:4">
      <c r="A27" s="124"/>
      <c r="B27" s="124"/>
      <c r="C27" s="56"/>
      <c r="D27" s="147"/>
    </row>
    <row r="28" spans="1:4">
      <c r="A28" s="125" t="s">
        <v>97</v>
      </c>
      <c r="B28" s="125"/>
      <c r="C28" s="56"/>
      <c r="D28" s="147"/>
    </row>
    <row r="29" spans="1:4" ht="13.8" thickBot="1">
      <c r="A29" s="26" t="s">
        <v>98</v>
      </c>
      <c r="B29" s="157"/>
      <c r="C29" s="27">
        <v>0</v>
      </c>
      <c r="D29" s="144">
        <v>0</v>
      </c>
    </row>
    <row r="30" spans="1:4">
      <c r="A30" s="125" t="s">
        <v>34</v>
      </c>
      <c r="B30" s="125"/>
      <c r="C30" s="70">
        <f>SUM(C26:C29)</f>
        <v>12952250</v>
      </c>
      <c r="D30" s="148">
        <f>SUM(D26:D29)</f>
        <v>8941609</v>
      </c>
    </row>
    <row r="31" spans="1:4">
      <c r="A31" s="124"/>
      <c r="B31" s="124"/>
      <c r="C31" s="56"/>
      <c r="D31" s="147"/>
    </row>
    <row r="32" spans="1:4">
      <c r="A32" s="71" t="s">
        <v>35</v>
      </c>
      <c r="B32" s="71"/>
      <c r="C32" s="3"/>
      <c r="D32" s="60"/>
    </row>
    <row r="33" spans="1:4">
      <c r="A33" s="72" t="s">
        <v>36</v>
      </c>
      <c r="B33" s="72"/>
      <c r="C33" s="73">
        <v>12952245</v>
      </c>
      <c r="D33" s="73">
        <v>8941569</v>
      </c>
    </row>
    <row r="34" spans="1:4" ht="13.8" thickBot="1">
      <c r="A34" s="74" t="s">
        <v>13</v>
      </c>
      <c r="B34" s="158"/>
      <c r="C34" s="75">
        <v>5</v>
      </c>
      <c r="D34" s="75">
        <v>40</v>
      </c>
    </row>
    <row r="35" spans="1:4" ht="13.8" thickBot="1">
      <c r="A35" s="76"/>
      <c r="B35" s="76"/>
      <c r="C35" s="77">
        <f>SUM(C33:C34)</f>
        <v>12952250</v>
      </c>
      <c r="D35" s="77">
        <f>SUM(D33:D34)</f>
        <v>8941609</v>
      </c>
    </row>
    <row r="36" spans="1:4" ht="13.8" thickTop="1">
      <c r="A36" s="69"/>
      <c r="B36" s="69"/>
      <c r="C36" s="57">
        <f>C35-C30</f>
        <v>0</v>
      </c>
      <c r="D36" s="57">
        <f>D35-D30</f>
        <v>0</v>
      </c>
    </row>
    <row r="38" spans="1:4">
      <c r="A38" s="116" t="s">
        <v>75</v>
      </c>
      <c r="B38" s="116"/>
      <c r="C38" s="135">
        <f>C40+C43</f>
        <v>8.8847555847623078E-2</v>
      </c>
      <c r="D38" s="149">
        <f>D40+D43</f>
        <v>6.1336069408412366E-2</v>
      </c>
    </row>
    <row r="39" spans="1:4">
      <c r="A39" s="117" t="s">
        <v>76</v>
      </c>
      <c r="B39" s="117"/>
    </row>
    <row r="40" spans="1:4">
      <c r="A40" s="117" t="s">
        <v>77</v>
      </c>
      <c r="B40" s="117"/>
      <c r="C40" s="118">
        <f>C41+C42</f>
        <v>8.8847555847623078E-2</v>
      </c>
      <c r="D40" s="118">
        <f>D41+D42</f>
        <v>6.1336069408412366E-2</v>
      </c>
    </row>
    <row r="41" spans="1:4">
      <c r="A41" s="117" t="s">
        <v>78</v>
      </c>
      <c r="B41" s="117"/>
      <c r="C41" s="118">
        <f>C35/145780600</f>
        <v>8.8847555847623078E-2</v>
      </c>
      <c r="D41" s="118">
        <f>D35/145780600</f>
        <v>6.1336069408412366E-2</v>
      </c>
    </row>
    <row r="42" spans="1:4">
      <c r="A42" s="117" t="s">
        <v>79</v>
      </c>
      <c r="B42" s="117"/>
      <c r="C42" s="119">
        <v>0</v>
      </c>
      <c r="D42" s="150">
        <v>0</v>
      </c>
    </row>
    <row r="43" spans="1:4">
      <c r="A43" s="117" t="s">
        <v>80</v>
      </c>
      <c r="B43" s="117"/>
      <c r="C43" s="119">
        <v>0</v>
      </c>
      <c r="D43" s="150">
        <v>0</v>
      </c>
    </row>
    <row r="44" spans="1:4">
      <c r="A44" s="117" t="s">
        <v>78</v>
      </c>
      <c r="B44" s="117"/>
      <c r="C44" s="119">
        <v>0</v>
      </c>
      <c r="D44" s="150">
        <v>0</v>
      </c>
    </row>
    <row r="45" spans="1:4">
      <c r="A45" s="117" t="s">
        <v>79</v>
      </c>
      <c r="B45" s="117"/>
      <c r="C45" s="119">
        <v>0</v>
      </c>
      <c r="D45" s="150">
        <v>0</v>
      </c>
    </row>
    <row r="46" spans="1:4">
      <c r="A46" s="117"/>
      <c r="B46" s="117"/>
      <c r="C46" s="119"/>
      <c r="D46" s="150"/>
    </row>
    <row r="47" spans="1:4">
      <c r="A47" s="117"/>
      <c r="B47" s="117"/>
      <c r="C47" s="119"/>
      <c r="D47" s="150"/>
    </row>
    <row r="48" spans="1:4">
      <c r="A48" s="71" t="s">
        <v>122</v>
      </c>
      <c r="B48" s="62"/>
      <c r="C48" s="64"/>
      <c r="D48" s="150"/>
    </row>
    <row r="49" spans="1:4">
      <c r="A49" s="72" t="s">
        <v>123</v>
      </c>
      <c r="B49" s="62"/>
      <c r="C49" s="141" t="s">
        <v>126</v>
      </c>
      <c r="D49" s="150"/>
    </row>
    <row r="50" spans="1:4">
      <c r="A50" s="72" t="s">
        <v>124</v>
      </c>
      <c r="B50" s="62"/>
      <c r="C50" s="141" t="s">
        <v>127</v>
      </c>
      <c r="D50" s="150"/>
    </row>
    <row r="51" spans="1:4">
      <c r="A51" s="72" t="s">
        <v>125</v>
      </c>
      <c r="B51" s="62"/>
      <c r="C51" s="141" t="s">
        <v>128</v>
      </c>
      <c r="D51" s="150"/>
    </row>
    <row r="52" spans="1:4">
      <c r="A52" s="117"/>
      <c r="B52" s="117"/>
      <c r="C52" s="119"/>
      <c r="D52" s="150"/>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5"/>
  <sheetViews>
    <sheetView tabSelected="1" view="pageBreakPreview" zoomScale="80" zoomScaleNormal="70" zoomScaleSheetLayoutView="80" workbookViewId="0">
      <selection activeCell="B45" sqref="B45"/>
    </sheetView>
  </sheetViews>
  <sheetFormatPr defaultColWidth="9.109375" defaultRowHeight="13.2"/>
  <cols>
    <col min="1" max="1" width="56.44140625" style="81" customWidth="1"/>
    <col min="2" max="2" width="18.109375" style="3" bestFit="1" customWidth="1"/>
    <col min="3" max="3" width="18.109375" style="191" customWidth="1"/>
    <col min="4" max="16384" width="9.109375" style="3"/>
  </cols>
  <sheetData>
    <row r="1" spans="1:3" ht="48" customHeight="1">
      <c r="A1" s="53" t="s">
        <v>59</v>
      </c>
      <c r="B1" s="176" t="s">
        <v>60</v>
      </c>
      <c r="C1" s="176"/>
    </row>
    <row r="2" spans="1:3">
      <c r="A2" s="1"/>
      <c r="B2" s="1"/>
      <c r="C2" s="186"/>
    </row>
    <row r="3" spans="1:3">
      <c r="A3" s="2" t="s">
        <v>67</v>
      </c>
      <c r="B3" s="1"/>
      <c r="C3" s="186"/>
    </row>
    <row r="4" spans="1:3">
      <c r="A4" s="58" t="s">
        <v>142</v>
      </c>
      <c r="B4" s="1"/>
      <c r="C4" s="186"/>
    </row>
    <row r="7" spans="1:3" ht="45" customHeight="1">
      <c r="A7" s="86"/>
      <c r="B7" s="177" t="s">
        <v>143</v>
      </c>
      <c r="C7" s="178"/>
    </row>
    <row r="8" spans="1:3" ht="13.8" thickBot="1">
      <c r="A8" s="87" t="s">
        <v>0</v>
      </c>
      <c r="B8" s="66" t="s">
        <v>120</v>
      </c>
      <c r="C8" s="187" t="s">
        <v>111</v>
      </c>
    </row>
    <row r="9" spans="1:3">
      <c r="A9" s="78" t="s">
        <v>39</v>
      </c>
      <c r="B9" s="82"/>
      <c r="C9" s="188"/>
    </row>
    <row r="10" spans="1:3" ht="26.4">
      <c r="A10" s="79" t="s">
        <v>40</v>
      </c>
      <c r="B10" s="89">
        <f>'Отчет о совокупном доходе'!C23</f>
        <v>13075906</v>
      </c>
      <c r="C10" s="89">
        <v>9118630</v>
      </c>
    </row>
    <row r="11" spans="1:3" ht="26.4">
      <c r="A11" s="122" t="s">
        <v>41</v>
      </c>
      <c r="B11" s="123"/>
      <c r="C11" s="123"/>
    </row>
    <row r="12" spans="1:3">
      <c r="A12" s="79" t="s">
        <v>42</v>
      </c>
      <c r="B12" s="89">
        <f>SUM(B10:B11)</f>
        <v>13075906</v>
      </c>
      <c r="C12" s="89">
        <f>SUM(C10:C11)</f>
        <v>9118630</v>
      </c>
    </row>
    <row r="13" spans="1:3">
      <c r="A13" s="79"/>
      <c r="B13" s="89"/>
      <c r="C13" s="89"/>
    </row>
    <row r="14" spans="1:3">
      <c r="A14" s="78" t="s">
        <v>43</v>
      </c>
      <c r="B14" s="90"/>
      <c r="C14" s="90"/>
    </row>
    <row r="15" spans="1:3">
      <c r="A15" s="79" t="s">
        <v>44</v>
      </c>
      <c r="B15" s="89">
        <v>2025253</v>
      </c>
      <c r="C15" s="89">
        <v>1879708</v>
      </c>
    </row>
    <row r="16" spans="1:3">
      <c r="A16" s="79" t="s">
        <v>81</v>
      </c>
      <c r="B16" s="89">
        <v>47783</v>
      </c>
      <c r="C16" s="89">
        <v>64573</v>
      </c>
    </row>
    <row r="17" spans="1:3">
      <c r="A17" s="79" t="s">
        <v>94</v>
      </c>
      <c r="B17" s="89">
        <v>6514</v>
      </c>
      <c r="C17" s="89">
        <v>-14010</v>
      </c>
    </row>
    <row r="18" spans="1:3">
      <c r="A18" s="79" t="s">
        <v>82</v>
      </c>
      <c r="B18" s="89">
        <v>68060</v>
      </c>
      <c r="C18" s="89">
        <v>20937</v>
      </c>
    </row>
    <row r="19" spans="1:3">
      <c r="A19" s="79" t="s">
        <v>31</v>
      </c>
      <c r="B19" s="89">
        <v>-672570</v>
      </c>
      <c r="C19" s="89">
        <v>-852919</v>
      </c>
    </row>
    <row r="20" spans="1:3">
      <c r="A20" s="79" t="s">
        <v>45</v>
      </c>
      <c r="B20" s="89">
        <v>1862862</v>
      </c>
      <c r="C20" s="89">
        <v>2240093</v>
      </c>
    </row>
    <row r="21" spans="1:3">
      <c r="A21" s="79" t="s">
        <v>46</v>
      </c>
      <c r="B21" s="89">
        <v>-5395</v>
      </c>
      <c r="C21" s="89">
        <v>-908</v>
      </c>
    </row>
    <row r="22" spans="1:3">
      <c r="A22" s="79" t="s">
        <v>146</v>
      </c>
      <c r="B22" s="89">
        <v>22300</v>
      </c>
      <c r="C22" s="89">
        <v>0</v>
      </c>
    </row>
    <row r="23" spans="1:3" ht="13.8" thickBot="1">
      <c r="A23" s="95" t="s">
        <v>68</v>
      </c>
      <c r="B23" s="94">
        <v>131122</v>
      </c>
      <c r="C23" s="94">
        <v>1258895</v>
      </c>
    </row>
    <row r="24" spans="1:3">
      <c r="A24" s="79"/>
      <c r="B24" s="89">
        <f>SUM(B12:B23)</f>
        <v>16561835</v>
      </c>
      <c r="C24" s="89">
        <f>SUM(C12:C23)</f>
        <v>13714999</v>
      </c>
    </row>
    <row r="25" spans="1:3">
      <c r="A25" s="79" t="s">
        <v>86</v>
      </c>
      <c r="B25" s="3">
        <v>-142371</v>
      </c>
      <c r="C25" s="89">
        <v>-55484</v>
      </c>
    </row>
    <row r="26" spans="1:3">
      <c r="A26" s="79" t="s">
        <v>47</v>
      </c>
      <c r="B26" s="89">
        <v>341024</v>
      </c>
      <c r="C26" s="89">
        <v>753656</v>
      </c>
    </row>
    <row r="27" spans="1:3" ht="13.8" thickBot="1">
      <c r="A27" s="93" t="s">
        <v>48</v>
      </c>
      <c r="B27" s="94">
        <v>-1884160</v>
      </c>
      <c r="C27" s="94">
        <v>-2427945</v>
      </c>
    </row>
    <row r="28" spans="1:3" ht="27" thickBot="1">
      <c r="A28" s="96" t="s">
        <v>49</v>
      </c>
      <c r="B28" s="97">
        <f>SUM(B24:B27)</f>
        <v>14876328</v>
      </c>
      <c r="C28" s="98">
        <f>SUM(C24:C27)</f>
        <v>11985226</v>
      </c>
    </row>
    <row r="29" spans="1:3">
      <c r="A29" s="80"/>
      <c r="B29" s="91"/>
      <c r="C29" s="91"/>
    </row>
    <row r="30" spans="1:3">
      <c r="A30" s="78" t="s">
        <v>50</v>
      </c>
      <c r="B30" s="90"/>
      <c r="C30" s="89"/>
    </row>
    <row r="31" spans="1:3" ht="26.4">
      <c r="A31" s="79" t="s">
        <v>83</v>
      </c>
      <c r="B31" s="89">
        <v>-1526707</v>
      </c>
      <c r="C31" s="89">
        <v>-1112817</v>
      </c>
    </row>
    <row r="32" spans="1:3">
      <c r="A32" s="79" t="s">
        <v>51</v>
      </c>
      <c r="B32" s="89">
        <v>-50931</v>
      </c>
      <c r="C32" s="89">
        <v>-60308</v>
      </c>
    </row>
    <row r="33" spans="1:3">
      <c r="A33" s="79" t="s">
        <v>84</v>
      </c>
      <c r="B33" s="89">
        <v>180374</v>
      </c>
      <c r="C33" s="89">
        <v>1026576</v>
      </c>
    </row>
    <row r="34" spans="1:3">
      <c r="A34" s="79" t="s">
        <v>110</v>
      </c>
      <c r="B34" s="89">
        <v>-56500</v>
      </c>
      <c r="C34" s="89">
        <v>-8341215</v>
      </c>
    </row>
    <row r="35" spans="1:3">
      <c r="A35" s="79" t="s">
        <v>117</v>
      </c>
      <c r="B35" s="89">
        <v>-468272321</v>
      </c>
      <c r="C35" s="89">
        <v>-517811925</v>
      </c>
    </row>
    <row r="36" spans="1:3" ht="13.8" thickBot="1">
      <c r="A36" s="79" t="s">
        <v>118</v>
      </c>
      <c r="B36" s="89">
        <v>469197752</v>
      </c>
      <c r="C36" s="89">
        <v>514282642</v>
      </c>
    </row>
    <row r="37" spans="1:3" s="83" customFormat="1" ht="27" thickBot="1">
      <c r="A37" s="96" t="s">
        <v>52</v>
      </c>
      <c r="B37" s="97">
        <f>SUM(B31:B36)</f>
        <v>-528333</v>
      </c>
      <c r="C37" s="98">
        <f>SUM(C31:C36)</f>
        <v>-12017047</v>
      </c>
    </row>
    <row r="38" spans="1:3" s="83" customFormat="1">
      <c r="A38" s="80"/>
      <c r="B38" s="91"/>
      <c r="C38" s="91"/>
    </row>
    <row r="39" spans="1:3" s="83" customFormat="1">
      <c r="A39" s="78" t="s">
        <v>53</v>
      </c>
      <c r="B39" s="90"/>
      <c r="C39" s="89"/>
    </row>
    <row r="40" spans="1:3">
      <c r="A40" s="79" t="s">
        <v>139</v>
      </c>
      <c r="B40" s="89">
        <v>-9045504</v>
      </c>
      <c r="C40" s="89">
        <v>0</v>
      </c>
    </row>
    <row r="41" spans="1:3">
      <c r="A41" s="79" t="s">
        <v>85</v>
      </c>
      <c r="B41" s="89">
        <v>-6486812</v>
      </c>
      <c r="C41" s="89">
        <v>-2564379</v>
      </c>
    </row>
    <row r="42" spans="1:3" ht="13.8" thickBot="1">
      <c r="A42" s="79" t="s">
        <v>54</v>
      </c>
      <c r="B42" s="89">
        <v>-5745</v>
      </c>
      <c r="C42" s="89">
        <v>-16016</v>
      </c>
    </row>
    <row r="43" spans="1:3" ht="23.25" customHeight="1" thickBot="1">
      <c r="A43" s="99" t="s">
        <v>55</v>
      </c>
      <c r="B43" s="97">
        <f>SUM(B40:B42)</f>
        <v>-15538061</v>
      </c>
      <c r="C43" s="97">
        <f>SUM(C40:C42)</f>
        <v>-2580395</v>
      </c>
    </row>
    <row r="44" spans="1:3" ht="26.4">
      <c r="A44" s="80" t="s">
        <v>56</v>
      </c>
      <c r="B44" s="91">
        <f>B43+B37+B28</f>
        <v>-1190066</v>
      </c>
      <c r="C44" s="91">
        <f>C43+C37+C28</f>
        <v>-2612216</v>
      </c>
    </row>
    <row r="45" spans="1:3">
      <c r="A45" s="79" t="s">
        <v>57</v>
      </c>
      <c r="B45" s="89">
        <v>-5758</v>
      </c>
      <c r="C45" s="89">
        <v>-1371</v>
      </c>
    </row>
    <row r="46" spans="1:3" ht="13.8" thickBot="1">
      <c r="A46" s="93" t="s">
        <v>58</v>
      </c>
      <c r="B46" s="94">
        <f>'Отчет о фин положении'!D28</f>
        <v>1430831</v>
      </c>
      <c r="C46" s="94">
        <v>2906104</v>
      </c>
    </row>
    <row r="47" spans="1:3" ht="13.8" thickBot="1">
      <c r="A47" s="100" t="s">
        <v>87</v>
      </c>
      <c r="B47" s="101">
        <f>B46+B44+B45</f>
        <v>235007</v>
      </c>
      <c r="C47" s="101">
        <f>C46+C44+C45</f>
        <v>292517</v>
      </c>
    </row>
    <row r="48" spans="1:3">
      <c r="A48" s="78"/>
      <c r="B48" s="90">
        <f>B47-'Отчет о фин положении'!C28</f>
        <v>0</v>
      </c>
      <c r="C48" s="90"/>
    </row>
    <row r="49" spans="1:3">
      <c r="A49" s="71" t="s">
        <v>122</v>
      </c>
      <c r="B49" s="62"/>
      <c r="C49" s="189"/>
    </row>
    <row r="50" spans="1:3">
      <c r="A50" s="72" t="s">
        <v>123</v>
      </c>
      <c r="B50" s="62"/>
      <c r="C50" s="190" t="s">
        <v>126</v>
      </c>
    </row>
    <row r="51" spans="1:3">
      <c r="A51" s="72" t="s">
        <v>124</v>
      </c>
      <c r="B51" s="62"/>
      <c r="C51" s="190" t="s">
        <v>127</v>
      </c>
    </row>
    <row r="52" spans="1:3">
      <c r="A52" s="72" t="s">
        <v>125</v>
      </c>
      <c r="B52" s="62"/>
      <c r="C52" s="190" t="s">
        <v>128</v>
      </c>
    </row>
    <row r="53" spans="1:3">
      <c r="A53" s="78"/>
      <c r="B53" s="90"/>
      <c r="C53" s="90"/>
    </row>
    <row r="54" spans="1:3">
      <c r="A54" s="84"/>
      <c r="B54" s="92"/>
      <c r="C54" s="92"/>
    </row>
    <row r="55" spans="1:3">
      <c r="B55" s="85"/>
      <c r="C55" s="85"/>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view="pageBreakPreview" zoomScale="80" zoomScaleNormal="80" zoomScaleSheetLayoutView="80" workbookViewId="0">
      <selection activeCell="G24" sqref="G24"/>
    </sheetView>
  </sheetViews>
  <sheetFormatPr defaultColWidth="8.88671875" defaultRowHeight="13.2"/>
  <cols>
    <col min="1" max="1" width="48.109375" style="1" customWidth="1"/>
    <col min="2" max="7" width="18.6640625" style="1" customWidth="1"/>
    <col min="8" max="16384" width="8.88671875" style="1"/>
  </cols>
  <sheetData>
    <row r="1" spans="1:7" ht="55.2" customHeight="1">
      <c r="A1" s="53" t="s">
        <v>59</v>
      </c>
      <c r="F1" s="176" t="s">
        <v>60</v>
      </c>
      <c r="G1" s="176"/>
    </row>
    <row r="3" spans="1:7">
      <c r="A3" s="2" t="s">
        <v>116</v>
      </c>
    </row>
    <row r="4" spans="1:7">
      <c r="A4" s="58" t="s">
        <v>142</v>
      </c>
    </row>
    <row r="6" spans="1:7" ht="13.8" thickBot="1">
      <c r="A6" s="102"/>
      <c r="B6" s="179" t="s">
        <v>65</v>
      </c>
      <c r="C6" s="179"/>
      <c r="D6" s="179"/>
      <c r="E6" s="179"/>
      <c r="F6" s="176" t="s">
        <v>69</v>
      </c>
      <c r="G6" s="176" t="s">
        <v>66</v>
      </c>
    </row>
    <row r="7" spans="1:7" ht="53.4" thickBot="1">
      <c r="A7" s="87" t="s">
        <v>0</v>
      </c>
      <c r="B7" s="88" t="s">
        <v>70</v>
      </c>
      <c r="C7" s="88" t="s">
        <v>141</v>
      </c>
      <c r="D7" s="103" t="s">
        <v>71</v>
      </c>
      <c r="E7" s="104" t="s">
        <v>37</v>
      </c>
      <c r="F7" s="180"/>
      <c r="G7" s="181"/>
    </row>
    <row r="8" spans="1:7">
      <c r="A8" s="59" t="s">
        <v>72</v>
      </c>
      <c r="B8" s="59"/>
      <c r="C8" s="59"/>
      <c r="D8" s="59"/>
      <c r="E8" s="58"/>
      <c r="F8" s="59"/>
      <c r="G8" s="58"/>
    </row>
    <row r="9" spans="1:7" ht="13.8" thickBot="1">
      <c r="A9" s="105" t="s">
        <v>112</v>
      </c>
      <c r="B9" s="106">
        <v>5774370</v>
      </c>
      <c r="C9" s="106">
        <v>0</v>
      </c>
      <c r="D9" s="106">
        <v>13903561</v>
      </c>
      <c r="E9" s="106">
        <f>SUM(B9:D9)</f>
        <v>19677931</v>
      </c>
      <c r="F9" s="106">
        <v>0</v>
      </c>
      <c r="G9" s="106">
        <f>E9+F9</f>
        <v>19677931</v>
      </c>
    </row>
    <row r="10" spans="1:7">
      <c r="A10" s="59" t="s">
        <v>72</v>
      </c>
      <c r="B10" s="136"/>
      <c r="C10" s="136"/>
      <c r="D10" s="136"/>
      <c r="E10" s="136"/>
      <c r="F10" s="136">
        <v>0</v>
      </c>
      <c r="G10" s="136"/>
    </row>
    <row r="11" spans="1:7">
      <c r="A11" s="59" t="s">
        <v>115</v>
      </c>
      <c r="B11" s="136">
        <v>0</v>
      </c>
      <c r="C11" s="136">
        <v>0</v>
      </c>
      <c r="D11" s="136">
        <v>0</v>
      </c>
      <c r="E11" s="136">
        <f>SUM(B11:D11)</f>
        <v>0</v>
      </c>
      <c r="F11" s="136">
        <v>0</v>
      </c>
      <c r="G11" s="136">
        <f>E11+F11</f>
        <v>0</v>
      </c>
    </row>
    <row r="12" spans="1:7">
      <c r="A12" s="59" t="s">
        <v>73</v>
      </c>
      <c r="B12" s="107">
        <v>0</v>
      </c>
      <c r="C12" s="107">
        <v>0</v>
      </c>
      <c r="D12" s="136">
        <f>'Отчет о совокупном доходе'!D33</f>
        <v>8941569</v>
      </c>
      <c r="E12" s="136">
        <f>SUM(B12:D12)</f>
        <v>8941569</v>
      </c>
      <c r="F12" s="136">
        <v>0</v>
      </c>
      <c r="G12" s="136">
        <f>E12+F12</f>
        <v>8941569</v>
      </c>
    </row>
    <row r="13" spans="1:7" ht="13.8" thickBot="1">
      <c r="A13" s="127" t="s">
        <v>74</v>
      </c>
      <c r="B13" s="137">
        <f>B12</f>
        <v>0</v>
      </c>
      <c r="C13" s="137">
        <v>0</v>
      </c>
      <c r="D13" s="137">
        <f t="shared" ref="D13:G13" si="0">D12</f>
        <v>8941569</v>
      </c>
      <c r="E13" s="137">
        <f t="shared" si="0"/>
        <v>8941569</v>
      </c>
      <c r="F13" s="137">
        <f t="shared" si="0"/>
        <v>0</v>
      </c>
      <c r="G13" s="137">
        <f t="shared" si="0"/>
        <v>8941569</v>
      </c>
    </row>
    <row r="14" spans="1:7">
      <c r="A14" s="126" t="s">
        <v>38</v>
      </c>
      <c r="B14" s="138"/>
      <c r="C14" s="138">
        <v>0</v>
      </c>
      <c r="D14" s="138">
        <v>-12289305</v>
      </c>
      <c r="E14" s="138">
        <f>SUM(B14:D14)</f>
        <v>-12289305</v>
      </c>
      <c r="F14" s="139">
        <v>0</v>
      </c>
      <c r="G14" s="138">
        <f>E14+F14</f>
        <v>-12289305</v>
      </c>
    </row>
    <row r="15" spans="1:7" ht="13.8" thickBot="1">
      <c r="A15" s="127" t="s">
        <v>144</v>
      </c>
      <c r="B15" s="140">
        <f>B9+B13+B14</f>
        <v>5774370</v>
      </c>
      <c r="C15" s="140">
        <v>0</v>
      </c>
      <c r="D15" s="140">
        <f>D9+D13+D14</f>
        <v>10555825</v>
      </c>
      <c r="E15" s="140">
        <f>E9+E13+E14</f>
        <v>16330195</v>
      </c>
      <c r="F15" s="140">
        <f>F9+F11+F13+F14</f>
        <v>0</v>
      </c>
      <c r="G15" s="140">
        <f>G9+G11+G13+G14</f>
        <v>16330195</v>
      </c>
    </row>
    <row r="16" spans="1:7">
      <c r="A16" s="109" t="s">
        <v>72</v>
      </c>
      <c r="B16" s="108"/>
      <c r="C16" s="182"/>
      <c r="D16" s="108"/>
      <c r="E16" s="108"/>
      <c r="F16" s="108"/>
      <c r="G16" s="115"/>
    </row>
    <row r="17" spans="1:7">
      <c r="A17" s="58"/>
      <c r="B17" s="3"/>
      <c r="C17" s="3"/>
      <c r="D17" s="3"/>
      <c r="E17" s="3"/>
      <c r="F17" s="3"/>
      <c r="G17" s="3"/>
    </row>
    <row r="18" spans="1:7" ht="13.8" thickBot="1">
      <c r="A18" s="110" t="s">
        <v>121</v>
      </c>
      <c r="B18" s="111">
        <f>'Отчет о фин положении'!D35</f>
        <v>5774370</v>
      </c>
      <c r="C18" s="111">
        <v>0</v>
      </c>
      <c r="D18" s="111">
        <f>'Отчет о фин положении'!D38</f>
        <v>14020189</v>
      </c>
      <c r="E18" s="111">
        <f>B18+D18</f>
        <v>19794559</v>
      </c>
      <c r="F18" s="111">
        <f>'Отчет о фин положении'!D37</f>
        <v>25</v>
      </c>
      <c r="G18" s="111">
        <f>E18+F18</f>
        <v>19794584</v>
      </c>
    </row>
    <row r="19" spans="1:7">
      <c r="A19" s="58" t="s">
        <v>72</v>
      </c>
      <c r="B19" s="107"/>
      <c r="C19" s="107"/>
      <c r="D19" s="107"/>
      <c r="E19" s="107"/>
      <c r="F19" s="107"/>
      <c r="G19" s="107"/>
    </row>
    <row r="20" spans="1:7" ht="13.8" thickBot="1">
      <c r="A20" s="58" t="s">
        <v>73</v>
      </c>
      <c r="B20" s="107">
        <v>0</v>
      </c>
      <c r="C20" s="107">
        <v>0</v>
      </c>
      <c r="D20" s="107">
        <f>'Отчет о совокупном доходе'!C33</f>
        <v>12952245</v>
      </c>
      <c r="E20" s="107">
        <f>SUM(B20:D20)</f>
        <v>12952245</v>
      </c>
      <c r="F20" s="107">
        <f>'Отчет о совокупном доходе'!C34</f>
        <v>5</v>
      </c>
      <c r="G20" s="107">
        <f>E20+F20</f>
        <v>12952250</v>
      </c>
    </row>
    <row r="21" spans="1:7">
      <c r="A21" s="109" t="s">
        <v>74</v>
      </c>
      <c r="B21" s="112">
        <f>B20</f>
        <v>0</v>
      </c>
      <c r="C21" s="183">
        <v>0</v>
      </c>
      <c r="D21" s="112">
        <f t="shared" ref="D21:G21" si="1">D20</f>
        <v>12952245</v>
      </c>
      <c r="E21" s="112">
        <f>E20</f>
        <v>12952245</v>
      </c>
      <c r="F21" s="112">
        <f t="shared" si="1"/>
        <v>5</v>
      </c>
      <c r="G21" s="112">
        <f t="shared" si="1"/>
        <v>12952250</v>
      </c>
    </row>
    <row r="22" spans="1:7">
      <c r="A22" s="184" t="s">
        <v>145</v>
      </c>
      <c r="B22" s="185">
        <v>0</v>
      </c>
      <c r="C22" s="185">
        <v>22300</v>
      </c>
      <c r="D22" s="185">
        <v>0</v>
      </c>
      <c r="E22" s="185">
        <f>B22+C22+D22</f>
        <v>22300</v>
      </c>
      <c r="F22" s="185">
        <v>0</v>
      </c>
      <c r="G22" s="185">
        <f>E22+F22</f>
        <v>22300</v>
      </c>
    </row>
    <row r="23" spans="1:7" ht="13.8" thickBot="1">
      <c r="A23" s="110" t="s">
        <v>38</v>
      </c>
      <c r="B23" s="113">
        <v>0</v>
      </c>
      <c r="C23" s="113">
        <v>0</v>
      </c>
      <c r="D23" s="113">
        <v>-9499064</v>
      </c>
      <c r="E23" s="113">
        <f>B23+D23</f>
        <v>-9499064</v>
      </c>
      <c r="F23" s="113">
        <v>0</v>
      </c>
      <c r="G23" s="113">
        <f>F23+E23</f>
        <v>-9499064</v>
      </c>
    </row>
    <row r="24" spans="1:7" ht="13.8" thickBot="1">
      <c r="A24" s="128" t="s">
        <v>140</v>
      </c>
      <c r="B24" s="129">
        <f>B18+B21+B23+B22</f>
        <v>5774370</v>
      </c>
      <c r="C24" s="129">
        <f t="shared" ref="C24:G24" si="2">C18+C21+C23+C22</f>
        <v>22300</v>
      </c>
      <c r="D24" s="129">
        <f t="shared" si="2"/>
        <v>17473370</v>
      </c>
      <c r="E24" s="129">
        <f t="shared" si="2"/>
        <v>23270040</v>
      </c>
      <c r="F24" s="129">
        <f t="shared" si="2"/>
        <v>30</v>
      </c>
      <c r="G24" s="129">
        <f t="shared" si="2"/>
        <v>23270070</v>
      </c>
    </row>
    <row r="25" spans="1:7">
      <c r="A25" s="58"/>
      <c r="B25" s="142"/>
      <c r="C25" s="142"/>
      <c r="D25" s="142"/>
      <c r="E25" s="142"/>
      <c r="F25" s="142"/>
      <c r="G25" s="142"/>
    </row>
    <row r="26" spans="1:7">
      <c r="A26" s="71" t="s">
        <v>122</v>
      </c>
      <c r="B26" s="62"/>
      <c r="C26" s="62"/>
      <c r="D26" s="64"/>
      <c r="E26" s="142"/>
      <c r="F26" s="142"/>
      <c r="G26" s="142"/>
    </row>
    <row r="27" spans="1:7">
      <c r="A27" s="72" t="s">
        <v>123</v>
      </c>
      <c r="B27" s="141" t="s">
        <v>126</v>
      </c>
      <c r="C27" s="141"/>
      <c r="E27" s="142"/>
      <c r="F27" s="142"/>
      <c r="G27" s="142"/>
    </row>
    <row r="28" spans="1:7">
      <c r="A28" s="72" t="s">
        <v>124</v>
      </c>
      <c r="B28" s="141" t="s">
        <v>127</v>
      </c>
      <c r="C28" s="141"/>
      <c r="E28" s="142"/>
      <c r="F28" s="142"/>
      <c r="G28" s="142"/>
    </row>
    <row r="29" spans="1:7">
      <c r="A29" s="72" t="s">
        <v>125</v>
      </c>
      <c r="B29" s="141" t="s">
        <v>128</v>
      </c>
      <c r="C29" s="141"/>
      <c r="E29" s="142"/>
      <c r="F29" s="142"/>
      <c r="G29" s="142"/>
    </row>
    <row r="30" spans="1:7">
      <c r="G30" s="114">
        <f>G24-'Отчет о фин положении'!C41</f>
        <v>0</v>
      </c>
    </row>
  </sheetData>
  <mergeCells count="4">
    <mergeCell ref="B6:E6"/>
    <mergeCell ref="F6:F7"/>
    <mergeCell ref="G6:G7"/>
    <mergeCell ref="F1:G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2023-11-10T12:50:39Z</dcterms:modified>
</cp:coreProperties>
</file>