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9900" windowHeight="9030" activeTab="3"/>
  </bookViews>
  <sheets>
    <sheet name="ОФП" sheetId="1" r:id="rId1"/>
    <sheet name="ОПИУ" sheetId="2" r:id="rId2"/>
    <sheet name="ОДК" sheetId="3" r:id="rId3"/>
    <sheet name="ОДДС" sheetId="4" r:id="rId4"/>
  </sheets>
  <definedNames>
    <definedName name="_Toc18356382" localSheetId="0">ОФП!$B$5</definedName>
    <definedName name="_Toc258928327" localSheetId="1">ОПИУ!$A$7</definedName>
  </definedNames>
  <calcPr calcId="145621"/>
</workbook>
</file>

<file path=xl/calcChain.xml><?xml version="1.0" encoding="utf-8"?>
<calcChain xmlns="http://schemas.openxmlformats.org/spreadsheetml/2006/main">
  <c r="C48" i="4" l="1"/>
  <c r="B48" i="4"/>
  <c r="G9" i="3"/>
  <c r="G7" i="3"/>
  <c r="C42" i="4" l="1"/>
  <c r="B42" i="4"/>
  <c r="C30" i="4"/>
  <c r="B30" i="4"/>
  <c r="C13" i="4"/>
  <c r="C20" i="4" s="1"/>
  <c r="C23" i="4" s="1"/>
  <c r="C45" i="4" s="1"/>
  <c r="B13" i="4"/>
  <c r="B20" i="4" s="1"/>
  <c r="B23" i="4" s="1"/>
  <c r="B45" i="4" s="1"/>
  <c r="G15" i="3"/>
  <c r="G16" i="3"/>
  <c r="G17" i="3"/>
  <c r="G18" i="3"/>
  <c r="G19" i="3"/>
  <c r="G20" i="3"/>
  <c r="G13" i="3"/>
  <c r="G10" i="3"/>
  <c r="G11" i="3"/>
  <c r="F21" i="3"/>
  <c r="F14" i="3"/>
  <c r="E21" i="3"/>
  <c r="E14" i="3"/>
  <c r="C14" i="3"/>
  <c r="C21" i="3"/>
  <c r="C36" i="2"/>
  <c r="B36" i="2"/>
  <c r="C24" i="2"/>
  <c r="B24" i="2"/>
  <c r="C13" i="2"/>
  <c r="C16" i="2" s="1"/>
  <c r="B13" i="2"/>
  <c r="B16" i="2" s="1"/>
  <c r="C39" i="1"/>
  <c r="B39" i="1"/>
  <c r="C31" i="1"/>
  <c r="B31" i="1"/>
  <c r="C19" i="1"/>
  <c r="B19" i="1"/>
  <c r="G21" i="3" l="1"/>
  <c r="G14" i="3"/>
  <c r="C26" i="2"/>
  <c r="C29" i="2" s="1"/>
  <c r="C41" i="2" s="1"/>
  <c r="B26" i="2"/>
  <c r="B29" i="2" s="1"/>
  <c r="B41" i="2" s="1"/>
  <c r="C40" i="1"/>
  <c r="B40" i="1"/>
</calcChain>
</file>

<file path=xl/sharedStrings.xml><?xml version="1.0" encoding="utf-8"?>
<sst xmlns="http://schemas.openxmlformats.org/spreadsheetml/2006/main" count="192" uniqueCount="122">
  <si>
    <t>2019 года (неаудировано)</t>
  </si>
  <si>
    <t>На 31 декабря</t>
  </si>
  <si>
    <t>Активы</t>
  </si>
  <si>
    <t xml:space="preserve">Денежные средства и их эквиваленты </t>
  </si>
  <si>
    <t>Кредиты, предоставленные клиентам</t>
  </si>
  <si>
    <t>Активы, предназначенные для продажи</t>
  </si>
  <si>
    <t>Инвестиционные ценные бумаги</t>
  </si>
  <si>
    <t>–</t>
  </si>
  <si>
    <t>Инвестиционная недвижимость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</si>
  <si>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</si>
  <si>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</si>
  <si>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</si>
  <si>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</si>
  <si>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</si>
  <si>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 xml:space="preserve">Обязательства </t>
  </si>
  <si>
    <t>Задолженность перед Акционером</t>
  </si>
  <si>
    <t>Задолженность перед Правительством Республики Казахстан</t>
  </si>
  <si>
    <t>Задолженность перед государственными и бюджетными организациями</t>
  </si>
  <si>
    <t>Средства кредитных организаций</t>
  </si>
  <si>
    <t>Выпущенные долговые ценные бумаги</t>
  </si>
  <si>
    <t>Краткосрочные оценочные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</si>
  <si>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</si>
  <si>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</si>
  <si>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</si>
  <si>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</si>
  <si>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 xml:space="preserve">Дополнительный оплаченный капитал </t>
  </si>
  <si>
    <t>Резервный капитал</t>
  </si>
  <si>
    <t>Резерв по условному распределению</t>
  </si>
  <si>
    <t>Итого капитал</t>
  </si>
  <si>
    <t xml:space="preserve">Итого обязательства и капитал </t>
  </si>
  <si>
    <t>Балансовая стоимость одной простой акции (в тенге)</t>
  </si>
  <si>
    <t>Денежные средства и их эквиваленты</t>
  </si>
  <si>
    <t>Прочие процентные доходы</t>
  </si>
  <si>
    <t>Дебиторская задолженность по финансовой аренде</t>
  </si>
  <si>
    <t>-</t>
  </si>
  <si>
    <t xml:space="preserve">Процентные расходы </t>
  </si>
  <si>
    <t xml:space="preserve">Выпущенные долговые ценные бумаги </t>
  </si>
  <si>
    <t>Чистый процентный доход</t>
  </si>
  <si>
    <t>Расходы по кредитным убыткам</t>
  </si>
  <si>
    <t>Чистый доход/(убыток) по операциям в иностранной валюте</t>
  </si>
  <si>
    <t>Прочие доходы</t>
  </si>
  <si>
    <t>Расходы на персонал</t>
  </si>
  <si>
    <t>Прочие операционные расходы</t>
  </si>
  <si>
    <t>Прочие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</si>
  <si>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</si>
  <si>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</si>
  <si>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</si>
  <si>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отчётный период</t>
  </si>
  <si>
    <t>Базовая и разводненная прибыль на простую акцию</t>
  </si>
  <si>
    <t>(в тенге)</t>
  </si>
  <si>
    <t>Дополни-тельный опла-ченный капитал</t>
  </si>
  <si>
    <t>Резерв по условному распреде-лению</t>
  </si>
  <si>
    <t>Накоплен-ный убыток</t>
  </si>
  <si>
    <t>Итого</t>
  </si>
  <si>
    <t>Итого совокупный доход за отчетный период (неаудировано)</t>
  </si>
  <si>
    <t>Увеличение резервного капитала (неаудировано)</t>
  </si>
  <si>
    <t>Дивиденды объявленные (неаудировано)</t>
  </si>
  <si>
    <t>На 1 января 2019 года</t>
  </si>
  <si>
    <t xml:space="preserve">Итого совокупный доход за отчетный период (неаудировано) </t>
  </si>
  <si>
    <t>−</t>
  </si>
  <si>
    <t>Движение денежных средств от операционной деятельности</t>
  </si>
  <si>
    <t xml:space="preserve">Проценты полученные </t>
  </si>
  <si>
    <t xml:space="preserve">Проценты выплаченные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</si>
  <si>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</si>
  <si>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</si>
  <si>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Чистое увеличение/(уменьшение) операционных обязательств</t>
  </si>
  <si>
    <t>Чистое использование денежных средств в операционной деятельности до корпоративного подоходного налога</t>
  </si>
  <si>
    <t>Уплаченный корпоративный подоходный налог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</si>
  <si>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</si>
  <si>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</si>
  <si>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Поступления от погашения инвестиционных ценных бумаг</t>
  </si>
  <si>
    <t>Приобретение инвестиционных ценных бумаг</t>
  </si>
  <si>
    <t>Приобретение основных средств</t>
  </si>
  <si>
    <t>Приобретение нематериальных активов</t>
  </si>
  <si>
    <t>Чистое (расходование)/поступление денежных средств в инвестиционной деятельности</t>
  </si>
  <si>
    <t>Движение денежных средств от финансовой деятельности</t>
  </si>
  <si>
    <t>Поступления от привлечения займов от Правительства Республики Казахстан</t>
  </si>
  <si>
    <t>Поступления от привлечения займов от кредитных организаций</t>
  </si>
  <si>
    <t>Погашение займов от кредитных организаций</t>
  </si>
  <si>
    <t>Поступления от привлечения займов от Акционера</t>
  </si>
  <si>
    <t>Погашение займов от Акционера</t>
  </si>
  <si>
    <t>Поступление от привлечения займов от государственных и бюджетных организаций</t>
  </si>
  <si>
    <t>Погашение заемных средств от государственных и бюджетных организаций</t>
  </si>
  <si>
    <t>Выплата дивидендов</t>
  </si>
  <si>
    <t>Чистое поступление денежных средств от финансовой деятельности</t>
  </si>
  <si>
    <t>Влияние изменений ожидаемых кредитных убытков на денежные средства и эквиваленты</t>
  </si>
  <si>
    <t>Чистое изменение денежных средств и их эквиваленты</t>
  </si>
  <si>
    <t>ПРОМЕЖУТОЧНЫЙ СОКРАЩЁННЫЙ ОТЧЁТ О ФИНАНСОВОМ ПОЛОЖЕНИИ</t>
  </si>
  <si>
    <t>(в тысячах тенге)</t>
  </si>
  <si>
    <t>ПРОМЕЖУТОЧНЫЙ СОКРАЩЁННЫЙ ОТЧЁТ О ПРИБЫЛЯХ И УБЫТКАХ</t>
  </si>
  <si>
    <t>ПРОМЕЖУТОЧНЫЙ СОКРАЩЁННЫЙ ОТЧЁТ ОБ ИЗМЕНЕНИЯХ В КАПИТАЛЕ</t>
  </si>
  <si>
    <t>ПРОМЕЖУТОЧНЫЙ СОКРАЩЁННЫЙ ОТЧЁТ О ДВИЖЕНИИ ДЕНЕЖНЫХ СРЕДСТВ</t>
  </si>
  <si>
    <t>2020 года (неаудировано)</t>
  </si>
  <si>
    <t>2019 года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</si>
  <si>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</si>
  <si>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</si>
  <si>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Накопленная прибыль/убыток</t>
  </si>
  <si>
    <t xml:space="preserve">2020 года (неаудировано) </t>
  </si>
  <si>
    <t xml:space="preserve">2019 года (неаудировано)*  </t>
  </si>
  <si>
    <t>Процентные доходы, рассчитанные с использованием эффективной процентной ставки</t>
  </si>
  <si>
    <t>Чистый процентный доход, за вычетом расходов по кредитным убыткам</t>
  </si>
  <si>
    <t>На 1 января 2020 года</t>
  </si>
  <si>
    <t>Доход от первоначального признания займов полученных от Акционера по справедливой стоимости за вычетом налога (неаудировано)</t>
  </si>
  <si>
    <t>Резерв по условному распределению за год за вычетом налога (неаудировано)</t>
  </si>
  <si>
    <t>Расходы на персонал выплаченные</t>
  </si>
  <si>
    <t>Прочие операционные расходы выплаченные</t>
  </si>
  <si>
    <t xml:space="preserve">Кредиты предоставленные клиентам </t>
  </si>
  <si>
    <t>Денежные средства и их эквиваленты на начало периода</t>
  </si>
  <si>
    <t>Денежные средства и их эквиваленты на конец периода</t>
  </si>
  <si>
    <t>Средства в банках</t>
  </si>
  <si>
    <t xml:space="preserve">Дебиторская задолженность по финансовой аренде </t>
  </si>
  <si>
    <t>Активы по текущему корпоративному подоходному налогу</t>
  </si>
  <si>
    <t>1.002,72</t>
  </si>
  <si>
    <t>За шестимесячный период</t>
  </si>
  <si>
    <t>На 30 сентября</t>
  </si>
  <si>
    <t>на 30 сентября  2020 года</t>
  </si>
  <si>
    <t>за девятимесячный период, закончившийся 30 сентября 2020 года</t>
  </si>
  <si>
    <t>завершившийся 30 сентября</t>
  </si>
  <si>
    <t>за шестимесячный период, закончившийся 30 сентября 2020 года</t>
  </si>
  <si>
    <t>На 30 сентября 2019 года (неаудировано)</t>
  </si>
  <si>
    <t>На 30 сентября 2020 года (неаудировано)</t>
  </si>
  <si>
    <t>За девятимесячный период завершившийся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</si>
</sst>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b/>
      <i/>
      <sz val="8"/>
      <color theme="1"/>
      <name val="Garamond"/>
      <family val="1"/>
      <charset val="204"/>
    </font>
    <font>
      <b/>
      <sz val="8"/>
      <color theme="1"/>
      <name val="Garamond"/>
      <family val="1"/>
      <charset val="204"/>
    </font>
    <font>
      <b/>
      <sz val="8.5"/>
      <color theme="1"/>
      <name val="Garamond"/>
      <family val="1"/>
      <charset val="204"/>
    </font>
    <font>
      <b/>
      <i/>
      <sz val="8.5"/>
      <color theme="1"/>
      <name val="Garamond"/>
      <family val="1"/>
      <charset val="204"/>
    </font>
    <font>
      <sz val="8.5"/>
      <color theme="1"/>
      <name val="Garamond"/>
      <family val="1"/>
      <charset val="204"/>
    </font>
    <font>
      <i/>
      <sz val="8.5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b/>
      <i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164" fontId="4" fillId="0" borderId="0" xfId="1" applyNumberFormat="1" applyFont="1" applyAlignment="1">
      <alignment horizontal="right" vertical="center" wrapText="1"/>
    </xf>
    <xf numFmtId="164" fontId="0" fillId="0" borderId="0" xfId="1" applyNumberFormat="1" applyFont="1"/>
    <xf numFmtId="164" fontId="4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6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left" vertical="center" wrapText="1"/>
    </xf>
    <xf numFmtId="164" fontId="7" fillId="0" borderId="0" xfId="1" applyNumberFormat="1" applyFont="1" applyAlignment="1">
      <alignment vertical="center" wrapText="1"/>
    </xf>
    <xf numFmtId="164" fontId="7" fillId="0" borderId="0" xfId="1" applyNumberFormat="1" applyFont="1" applyAlignment="1">
      <alignment horizontal="left" vertical="center"/>
    </xf>
    <xf numFmtId="164" fontId="7" fillId="0" borderId="4" xfId="1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64" fontId="9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164" fontId="8" fillId="0" borderId="0" xfId="1" applyNumberFormat="1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3" fillId="0" borderId="0" xfId="1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8" fillId="0" borderId="0" xfId="1" applyNumberFormat="1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Alignment="1">
      <alignment horizontal="center" vertical="center" wrapText="1"/>
    </xf>
    <xf numFmtId="164" fontId="7" fillId="0" borderId="1" xfId="1" applyNumberFormat="1" applyFont="1" applyBorder="1" applyAlignment="1">
      <alignment vertical="center" wrapText="1"/>
    </xf>
    <xf numFmtId="164" fontId="10" fillId="0" borderId="2" xfId="1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9" fillId="0" borderId="1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164" fontId="10" fillId="0" borderId="5" xfId="1" applyNumberFormat="1" applyFont="1" applyBorder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0" fillId="0" borderId="0" xfId="0" applyBorder="1"/>
    <xf numFmtId="3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J15" sqref="J15"/>
    </sheetView>
  </sheetViews>
  <sheetFormatPr defaultRowHeight="15" x14ac:dyDescent="0.25"/>
  <cols>
    <col min="1" max="1" width="37.85546875" style="2" customWidth="1"/>
    <col min="2" max="3" width="14.42578125" style="2" bestFit="1" customWidth="1"/>
    <col min="4" max="16384" width="9.140625" style="2"/>
  </cols>
  <sheetData>
    <row r="1" spans="1:3" customFormat="1" ht="15.75" x14ac:dyDescent="0.25">
      <c r="A1" s="62" t="s">
        <v>87</v>
      </c>
      <c r="B1" s="62"/>
      <c r="C1" s="62"/>
    </row>
    <row r="2" spans="1:3" customFormat="1" ht="15.75" x14ac:dyDescent="0.25">
      <c r="A2" s="37" t="s">
        <v>115</v>
      </c>
      <c r="B2" s="2"/>
      <c r="C2" s="2"/>
    </row>
    <row r="3" spans="1:3" customFormat="1" ht="15.75" x14ac:dyDescent="0.25">
      <c r="A3" s="38" t="s">
        <v>88</v>
      </c>
      <c r="B3" s="2"/>
      <c r="C3" s="2"/>
    </row>
    <row r="4" spans="1:3" customFormat="1" x14ac:dyDescent="0.25">
      <c r="B4" s="2"/>
      <c r="C4" s="2"/>
    </row>
    <row r="5" spans="1:3" x14ac:dyDescent="0.25">
      <c r="A5" s="61"/>
      <c r="B5" s="55" t="s">
        <v>114</v>
      </c>
      <c r="C5" s="1" t="s">
        <v>1</v>
      </c>
    </row>
    <row r="6" spans="1:3" ht="39" thickBot="1" x14ac:dyDescent="0.3">
      <c r="A6" s="61"/>
      <c r="B6" s="3" t="s">
        <v>92</v>
      </c>
      <c r="C6" s="3" t="s">
        <v>93</v>
      </c>
    </row>
    <row r="7" spans="1:3" x14ac:dyDescent="0.25">
      <c r="A7" s="44" t="s">
        <v>2</v>
      </c>
      <c r="B7" s="4"/>
      <c r="C7" s="40"/>
    </row>
    <row r="8" spans="1:3" x14ac:dyDescent="0.25">
      <c r="A8" s="45" t="s">
        <v>3</v>
      </c>
      <c r="B8" s="75">
        <v>26142518</v>
      </c>
      <c r="C8" s="40">
        <v>48578130</v>
      </c>
    </row>
    <row r="9" spans="1:3" x14ac:dyDescent="0.25">
      <c r="A9" s="51" t="s">
        <v>109</v>
      </c>
      <c r="B9" s="75">
        <v>53110004</v>
      </c>
      <c r="C9" s="40">
        <v>45063483</v>
      </c>
    </row>
    <row r="10" spans="1:3" x14ac:dyDescent="0.25">
      <c r="A10" s="45" t="s">
        <v>4</v>
      </c>
      <c r="B10" s="75">
        <v>476436144</v>
      </c>
      <c r="C10" s="40">
        <v>361783687</v>
      </c>
    </row>
    <row r="11" spans="1:3" x14ac:dyDescent="0.25">
      <c r="A11" s="45" t="s">
        <v>5</v>
      </c>
      <c r="B11" s="75">
        <v>3410174</v>
      </c>
      <c r="C11" s="40">
        <v>1880310</v>
      </c>
    </row>
    <row r="12" spans="1:3" ht="25.5" x14ac:dyDescent="0.25">
      <c r="A12" s="51" t="s">
        <v>110</v>
      </c>
      <c r="B12" s="75">
        <v>465264</v>
      </c>
      <c r="C12" s="40">
        <v>2287406</v>
      </c>
    </row>
    <row r="13" spans="1:3" x14ac:dyDescent="0.25">
      <c r="A13" s="45" t="s">
        <v>6</v>
      </c>
      <c r="B13" s="75">
        <v>38912207</v>
      </c>
      <c r="C13" s="40">
        <v>604896</v>
      </c>
    </row>
    <row r="14" spans="1:3" x14ac:dyDescent="0.25">
      <c r="A14" s="45" t="s">
        <v>8</v>
      </c>
      <c r="B14" s="75">
        <v>440578</v>
      </c>
      <c r="C14" s="40">
        <v>447821</v>
      </c>
    </row>
    <row r="15" spans="1:3" x14ac:dyDescent="0.25">
      <c r="A15" s="45" t="s">
        <v>9</v>
      </c>
      <c r="B15" s="75">
        <v>289522</v>
      </c>
      <c r="C15" s="40">
        <v>367500</v>
      </c>
    </row>
    <row r="16" spans="1:3" x14ac:dyDescent="0.25">
      <c r="A16" s="45" t="s">
        <v>10</v>
      </c>
      <c r="B16" s="75">
        <v>228296</v>
      </c>
      <c r="C16" s="40">
        <v>254653</v>
      </c>
    </row>
    <row r="17" spans="1:3" ht="25.5" x14ac:dyDescent="0.25">
      <c r="A17" s="51" t="s">
        <v>111</v>
      </c>
      <c r="B17" s="75">
        <v>243793</v>
      </c>
      <c r="C17" s="58" t="s">
        <v>34</v>
      </c>
    </row>
    <row r="18" spans="1:3" ht="15.75" thickBot="1" x14ac:dyDescent="0.3">
      <c r="A18" s="45" t="s">
        <v>11</v>
      </c>
      <c r="B18" s="76">
        <v>1633473</v>
      </c>
      <c r="C18" s="6">
        <v>1663281</v>
      </c>
    </row>
    <row r="19" spans="1:3" ht="15.75" thickBot="1" x14ac:dyDescent="0.3">
      <c r="A19" s="44" t="s">
        <v>12</v>
      </c>
      <c r="B19" s="7">
        <f>SUM(B8:B18)</f>
        <v>601311973</v>
      </c>
      <c r="C19" s="8">
        <f>SUM(C8:C18)</f>
        <v>462931167</v>
      </c>
    </row>
    <row r="20" spans="1:3" ht="15.75" thickTop="1" x14ac:dyDescent="0.25">
      <c r="A20" s="44" t="s">
        <v>13</v>
      </c>
      <c r="B20" s="4"/>
      <c r="C20" s="40"/>
    </row>
    <row r="21" spans="1:3" x14ac:dyDescent="0.25">
      <c r="A21" s="44" t="s">
        <v>14</v>
      </c>
      <c r="B21" s="4"/>
      <c r="C21" s="40"/>
    </row>
    <row r="22" spans="1:3" x14ac:dyDescent="0.25">
      <c r="A22" s="45" t="s">
        <v>15</v>
      </c>
      <c r="B22" s="75">
        <v>170751048</v>
      </c>
      <c r="C22" s="40">
        <v>155214588</v>
      </c>
    </row>
    <row r="23" spans="1:3" ht="25.5" x14ac:dyDescent="0.25">
      <c r="A23" s="45" t="s">
        <v>16</v>
      </c>
      <c r="B23" s="75">
        <v>70004122</v>
      </c>
      <c r="C23" s="58" t="s">
        <v>7</v>
      </c>
    </row>
    <row r="24" spans="1:3" ht="25.5" x14ac:dyDescent="0.25">
      <c r="A24" s="45" t="s">
        <v>17</v>
      </c>
      <c r="B24" s="75">
        <v>44886903</v>
      </c>
      <c r="C24" s="40">
        <v>36435103</v>
      </c>
    </row>
    <row r="25" spans="1:3" x14ac:dyDescent="0.25">
      <c r="A25" s="45" t="s">
        <v>18</v>
      </c>
      <c r="B25" s="58" t="s">
        <v>34</v>
      </c>
      <c r="C25" s="40">
        <v>9876118</v>
      </c>
    </row>
    <row r="26" spans="1:3" x14ac:dyDescent="0.25">
      <c r="A26" s="45" t="s">
        <v>19</v>
      </c>
      <c r="B26" s="75">
        <v>139440386</v>
      </c>
      <c r="C26" s="40">
        <v>86340978</v>
      </c>
    </row>
    <row r="27" spans="1:3" x14ac:dyDescent="0.25">
      <c r="A27" s="45" t="s">
        <v>20</v>
      </c>
      <c r="B27" s="75">
        <v>428530</v>
      </c>
      <c r="C27" s="40">
        <v>373023</v>
      </c>
    </row>
    <row r="28" spans="1:3" ht="25.5" x14ac:dyDescent="0.25">
      <c r="A28" s="45" t="s">
        <v>94</v>
      </c>
      <c r="B28" s="77" t="s">
        <v>34</v>
      </c>
      <c r="C28" s="40">
        <v>135976</v>
      </c>
    </row>
    <row r="29" spans="1:3" ht="25.5" x14ac:dyDescent="0.25">
      <c r="A29" s="45" t="s">
        <v>95</v>
      </c>
      <c r="B29" s="75">
        <v>2215696</v>
      </c>
      <c r="C29" s="40">
        <v>1486049</v>
      </c>
    </row>
    <row r="30" spans="1:3" ht="15.75" thickBot="1" x14ac:dyDescent="0.3">
      <c r="A30" s="45" t="s">
        <v>21</v>
      </c>
      <c r="B30" s="76">
        <v>5054505</v>
      </c>
      <c r="C30" s="6">
        <v>4231587</v>
      </c>
    </row>
    <row r="31" spans="1:3" ht="15.75" thickBot="1" x14ac:dyDescent="0.3">
      <c r="A31" s="44" t="s">
        <v>22</v>
      </c>
      <c r="B31" s="7">
        <f>SUM(B22:B30)</f>
        <v>432781190</v>
      </c>
      <c r="C31" s="7">
        <f>SUM(C22:C30)</f>
        <v>294093422</v>
      </c>
    </row>
    <row r="32" spans="1:3" ht="15.75" thickTop="1" x14ac:dyDescent="0.25">
      <c r="A32" s="46" t="s">
        <v>13</v>
      </c>
      <c r="B32" s="4"/>
      <c r="C32" s="40"/>
    </row>
    <row r="33" spans="1:3" x14ac:dyDescent="0.25">
      <c r="A33" s="44" t="s">
        <v>23</v>
      </c>
      <c r="B33" s="4"/>
      <c r="C33" s="40"/>
    </row>
    <row r="34" spans="1:3" x14ac:dyDescent="0.25">
      <c r="A34" s="45" t="s">
        <v>24</v>
      </c>
      <c r="B34" s="75">
        <v>167809534</v>
      </c>
      <c r="C34" s="40">
        <v>167809534</v>
      </c>
    </row>
    <row r="35" spans="1:3" x14ac:dyDescent="0.25">
      <c r="A35" s="45" t="s">
        <v>25</v>
      </c>
      <c r="B35" s="75">
        <v>65792248</v>
      </c>
      <c r="C35" s="40">
        <v>58624854</v>
      </c>
    </row>
    <row r="36" spans="1:3" x14ac:dyDescent="0.25">
      <c r="A36" s="45" t="s">
        <v>26</v>
      </c>
      <c r="B36" s="75">
        <v>5339751</v>
      </c>
      <c r="C36" s="40">
        <v>5339751</v>
      </c>
    </row>
    <row r="37" spans="1:3" x14ac:dyDescent="0.25">
      <c r="A37" s="45" t="s">
        <v>27</v>
      </c>
      <c r="B37" s="75">
        <v>-78701774</v>
      </c>
      <c r="C37" s="40">
        <v>-67467287</v>
      </c>
    </row>
    <row r="38" spans="1:3" ht="15.75" thickBot="1" x14ac:dyDescent="0.3">
      <c r="A38" s="45" t="s">
        <v>96</v>
      </c>
      <c r="B38" s="76">
        <v>8291024</v>
      </c>
      <c r="C38" s="6">
        <v>4530893</v>
      </c>
    </row>
    <row r="39" spans="1:3" ht="15.75" thickBot="1" x14ac:dyDescent="0.3">
      <c r="A39" s="44" t="s">
        <v>28</v>
      </c>
      <c r="B39" s="5">
        <f>SUM(B34:B38)</f>
        <v>168530783</v>
      </c>
      <c r="C39" s="6">
        <f>SUM(C34:C38)</f>
        <v>168837745</v>
      </c>
    </row>
    <row r="40" spans="1:3" ht="15.75" thickBot="1" x14ac:dyDescent="0.3">
      <c r="A40" s="44" t="s">
        <v>29</v>
      </c>
      <c r="B40" s="7">
        <f>B31+B39</f>
        <v>601311973</v>
      </c>
      <c r="C40" s="7">
        <f>C31+C39</f>
        <v>462931167</v>
      </c>
    </row>
    <row r="41" spans="1:3" ht="15.75" thickTop="1" x14ac:dyDescent="0.25">
      <c r="A41" s="44" t="s">
        <v>13</v>
      </c>
      <c r="B41" s="4"/>
      <c r="C41" s="40"/>
    </row>
    <row r="42" spans="1:3" ht="25.5" x14ac:dyDescent="0.25">
      <c r="A42" s="44" t="s">
        <v>30</v>
      </c>
      <c r="B42" s="56">
        <v>1001.06</v>
      </c>
      <c r="C42" s="57" t="s">
        <v>112</v>
      </c>
    </row>
  </sheetData>
  <mergeCells count="2">
    <mergeCell ref="A5:A6"/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E48" sqref="E48"/>
    </sheetView>
  </sheetViews>
  <sheetFormatPr defaultRowHeight="15" x14ac:dyDescent="0.25"/>
  <cols>
    <col min="1" max="1" width="45.140625" style="2" customWidth="1"/>
    <col min="2" max="2" width="16.140625" style="2" customWidth="1"/>
    <col min="3" max="3" width="17" style="2" customWidth="1"/>
    <col min="4" max="16384" width="9.140625" style="2"/>
  </cols>
  <sheetData>
    <row r="1" spans="1:3" customFormat="1" ht="15.75" x14ac:dyDescent="0.25">
      <c r="A1" s="62" t="s">
        <v>89</v>
      </c>
      <c r="B1" s="62"/>
      <c r="C1" s="62"/>
    </row>
    <row r="2" spans="1:3" customFormat="1" ht="15.75" x14ac:dyDescent="0.25">
      <c r="A2" s="62" t="s">
        <v>116</v>
      </c>
      <c r="B2" s="62"/>
      <c r="C2" s="62"/>
    </row>
    <row r="3" spans="1:3" customFormat="1" ht="15.75" x14ac:dyDescent="0.25">
      <c r="A3" s="63" t="s">
        <v>88</v>
      </c>
      <c r="B3" s="63"/>
      <c r="C3" s="63"/>
    </row>
    <row r="4" spans="1:3" customFormat="1" ht="15.75" x14ac:dyDescent="0.25">
      <c r="A4" s="39"/>
      <c r="B4" s="50"/>
      <c r="C4" s="50"/>
    </row>
    <row r="5" spans="1:3" x14ac:dyDescent="0.25">
      <c r="A5" s="64"/>
      <c r="B5" s="65" t="s">
        <v>113</v>
      </c>
      <c r="C5" s="65"/>
    </row>
    <row r="6" spans="1:3" ht="15.75" thickBot="1" x14ac:dyDescent="0.3">
      <c r="A6" s="64"/>
      <c r="B6" s="66" t="s">
        <v>117</v>
      </c>
      <c r="C6" s="66"/>
    </row>
    <row r="7" spans="1:3" ht="26.25" thickBot="1" x14ac:dyDescent="0.3">
      <c r="A7" s="46"/>
      <c r="B7" s="3" t="s">
        <v>97</v>
      </c>
      <c r="C7" s="3" t="s">
        <v>98</v>
      </c>
    </row>
    <row r="8" spans="1:3" ht="38.25" x14ac:dyDescent="0.25">
      <c r="A8" s="47" t="s">
        <v>99</v>
      </c>
      <c r="B8" s="41"/>
      <c r="C8" s="41"/>
    </row>
    <row r="9" spans="1:3" x14ac:dyDescent="0.25">
      <c r="A9" s="46" t="s">
        <v>31</v>
      </c>
      <c r="B9" s="78">
        <v>2813527</v>
      </c>
      <c r="C9" s="79">
        <v>3409286</v>
      </c>
    </row>
    <row r="10" spans="1:3" x14ac:dyDescent="0.25">
      <c r="A10" s="52" t="s">
        <v>109</v>
      </c>
      <c r="B10" s="78">
        <v>3338698</v>
      </c>
      <c r="C10" s="79">
        <v>4409956</v>
      </c>
    </row>
    <row r="11" spans="1:3" x14ac:dyDescent="0.25">
      <c r="A11" s="46" t="s">
        <v>4</v>
      </c>
      <c r="B11" s="78">
        <v>43440302</v>
      </c>
      <c r="C11" s="79">
        <v>32825363</v>
      </c>
    </row>
    <row r="12" spans="1:3" ht="15.75" thickBot="1" x14ac:dyDescent="0.3">
      <c r="A12" s="46" t="s">
        <v>6</v>
      </c>
      <c r="B12" s="80">
        <v>1405157</v>
      </c>
      <c r="C12" s="81">
        <v>2693624</v>
      </c>
    </row>
    <row r="13" spans="1:3" x14ac:dyDescent="0.25">
      <c r="A13" s="46"/>
      <c r="B13" s="4">
        <f>SUM(B9:B12)</f>
        <v>50997684</v>
      </c>
      <c r="C13" s="40">
        <f>SUM(C9:C12)</f>
        <v>43338229</v>
      </c>
    </row>
    <row r="14" spans="1:3" x14ac:dyDescent="0.25">
      <c r="A14" s="47" t="s">
        <v>32</v>
      </c>
      <c r="B14" s="4"/>
      <c r="C14" s="40"/>
    </row>
    <row r="15" spans="1:3" ht="15.75" thickBot="1" x14ac:dyDescent="0.3">
      <c r="A15" s="46" t="s">
        <v>33</v>
      </c>
      <c r="B15" s="78">
        <v>69882</v>
      </c>
      <c r="C15" s="79">
        <v>2733</v>
      </c>
    </row>
    <row r="16" spans="1:3" ht="15.75" thickBot="1" x14ac:dyDescent="0.3">
      <c r="A16" s="46"/>
      <c r="B16" s="9">
        <f>B13+B15</f>
        <v>51067566</v>
      </c>
      <c r="C16" s="10">
        <f>C13+C15</f>
        <v>43340962</v>
      </c>
    </row>
    <row r="17" spans="1:3" x14ac:dyDescent="0.25">
      <c r="A17" s="47" t="s">
        <v>35</v>
      </c>
      <c r="B17" s="4"/>
      <c r="C17" s="40"/>
    </row>
    <row r="18" spans="1:3" x14ac:dyDescent="0.25">
      <c r="A18" s="46" t="s">
        <v>15</v>
      </c>
      <c r="B18" s="78">
        <v>-9260792</v>
      </c>
      <c r="C18" s="79">
        <v>-8717108</v>
      </c>
    </row>
    <row r="19" spans="1:3" ht="25.5" x14ac:dyDescent="0.25">
      <c r="A19" s="45" t="s">
        <v>16</v>
      </c>
      <c r="B19" s="78">
        <v>-4122</v>
      </c>
      <c r="C19" s="79">
        <v>-4150</v>
      </c>
    </row>
    <row r="20" spans="1:3" ht="25.5" x14ac:dyDescent="0.25">
      <c r="A20" s="45" t="s">
        <v>17</v>
      </c>
      <c r="B20" s="78">
        <v>-2683464</v>
      </c>
      <c r="C20" s="79">
        <v>-1819871</v>
      </c>
    </row>
    <row r="21" spans="1:3" x14ac:dyDescent="0.25">
      <c r="A21" s="48" t="s">
        <v>18</v>
      </c>
      <c r="B21" s="82">
        <v>-59203</v>
      </c>
      <c r="C21" s="83">
        <v>-643011</v>
      </c>
    </row>
    <row r="22" spans="1:3" x14ac:dyDescent="0.25">
      <c r="A22" s="46" t="s">
        <v>36</v>
      </c>
      <c r="B22" s="78">
        <v>-7140420</v>
      </c>
      <c r="C22" s="79">
        <v>-3812450</v>
      </c>
    </row>
    <row r="23" spans="1:3" ht="15.75" thickBot="1" x14ac:dyDescent="0.3">
      <c r="A23" s="48" t="s">
        <v>21</v>
      </c>
      <c r="B23" s="82">
        <v>-30358</v>
      </c>
      <c r="C23" s="83">
        <v>-88706</v>
      </c>
    </row>
    <row r="24" spans="1:3" ht="15.75" thickBot="1" x14ac:dyDescent="0.3">
      <c r="A24" s="46"/>
      <c r="B24" s="9">
        <f>SUM(B18:B23)</f>
        <v>-19178359</v>
      </c>
      <c r="C24" s="9">
        <f>SUM(C18:C23)</f>
        <v>-15085296</v>
      </c>
    </row>
    <row r="25" spans="1:3" x14ac:dyDescent="0.25">
      <c r="A25" s="46"/>
      <c r="B25" s="4"/>
      <c r="C25" s="40"/>
    </row>
    <row r="26" spans="1:3" x14ac:dyDescent="0.25">
      <c r="A26" s="47" t="s">
        <v>37</v>
      </c>
      <c r="B26" s="4">
        <f>B16+B24</f>
        <v>31889207</v>
      </c>
      <c r="C26" s="40">
        <f>C16+C24</f>
        <v>28255666</v>
      </c>
    </row>
    <row r="27" spans="1:3" x14ac:dyDescent="0.25">
      <c r="A27" s="46"/>
      <c r="B27" s="4"/>
      <c r="C27" s="40"/>
    </row>
    <row r="28" spans="1:3" ht="15.75" thickBot="1" x14ac:dyDescent="0.3">
      <c r="A28" s="46" t="s">
        <v>38</v>
      </c>
      <c r="B28" s="80">
        <v>-5824665</v>
      </c>
      <c r="C28" s="81">
        <v>-7244196</v>
      </c>
    </row>
    <row r="29" spans="1:3" ht="26.25" thickBot="1" x14ac:dyDescent="0.3">
      <c r="A29" s="47" t="s">
        <v>100</v>
      </c>
      <c r="B29" s="5">
        <f>SUM(B26:B28)</f>
        <v>26064542</v>
      </c>
      <c r="C29" s="5">
        <f>SUM(C26:C28)</f>
        <v>21011470</v>
      </c>
    </row>
    <row r="30" spans="1:3" x14ac:dyDescent="0.25">
      <c r="A30" s="46" t="s">
        <v>13</v>
      </c>
      <c r="B30" s="4"/>
      <c r="C30" s="40"/>
    </row>
    <row r="31" spans="1:3" ht="25.5" x14ac:dyDescent="0.25">
      <c r="A31" s="46" t="s">
        <v>39</v>
      </c>
      <c r="B31" s="78">
        <v>-713</v>
      </c>
      <c r="C31" s="79">
        <v>-142</v>
      </c>
    </row>
    <row r="32" spans="1:3" x14ac:dyDescent="0.25">
      <c r="A32" s="46" t="s">
        <v>40</v>
      </c>
      <c r="B32" s="78">
        <v>155260</v>
      </c>
      <c r="C32" s="79">
        <v>84465</v>
      </c>
    </row>
    <row r="33" spans="1:3" x14ac:dyDescent="0.25">
      <c r="A33" s="46" t="s">
        <v>41</v>
      </c>
      <c r="B33" s="78">
        <v>-2717052</v>
      </c>
      <c r="C33" s="79">
        <v>-2570131</v>
      </c>
    </row>
    <row r="34" spans="1:3" x14ac:dyDescent="0.25">
      <c r="A34" s="46" t="s">
        <v>42</v>
      </c>
      <c r="B34" s="78">
        <v>-1511230</v>
      </c>
      <c r="C34" s="79">
        <v>-1394614</v>
      </c>
    </row>
    <row r="35" spans="1:3" ht="15.75" thickBot="1" x14ac:dyDescent="0.3">
      <c r="A35" s="46" t="s">
        <v>43</v>
      </c>
      <c r="B35" s="78">
        <v>-540036</v>
      </c>
      <c r="C35" s="79">
        <v>-153960</v>
      </c>
    </row>
    <row r="36" spans="1:3" ht="15.75" thickBot="1" x14ac:dyDescent="0.3">
      <c r="A36" s="47" t="s">
        <v>44</v>
      </c>
      <c r="B36" s="9">
        <f>SUM(B31:B35)</f>
        <v>-4613771</v>
      </c>
      <c r="C36" s="10">
        <f>SUM(C31:C35)</f>
        <v>-4034382</v>
      </c>
    </row>
    <row r="37" spans="1:3" x14ac:dyDescent="0.25">
      <c r="A37" s="47" t="s">
        <v>13</v>
      </c>
      <c r="B37" s="4"/>
      <c r="C37" s="40"/>
    </row>
    <row r="38" spans="1:3" ht="25.5" x14ac:dyDescent="0.25">
      <c r="A38" s="47" t="s">
        <v>45</v>
      </c>
      <c r="B38" s="78">
        <v>21450771</v>
      </c>
      <c r="C38" s="79">
        <v>16977088</v>
      </c>
    </row>
    <row r="39" spans="1:3" x14ac:dyDescent="0.25">
      <c r="A39" s="46"/>
      <c r="B39" s="4"/>
      <c r="C39" s="40"/>
    </row>
    <row r="40" spans="1:3" ht="15.75" thickBot="1" x14ac:dyDescent="0.3">
      <c r="A40" s="46" t="s">
        <v>46</v>
      </c>
      <c r="B40" s="80">
        <v>-1656604</v>
      </c>
      <c r="C40" s="81">
        <v>-1572055</v>
      </c>
    </row>
    <row r="41" spans="1:3" ht="15.75" thickBot="1" x14ac:dyDescent="0.3">
      <c r="A41" s="47" t="s">
        <v>47</v>
      </c>
      <c r="B41" s="7">
        <f>B38+B40</f>
        <v>19794167</v>
      </c>
      <c r="C41" s="8">
        <f>C38+C40</f>
        <v>15405033</v>
      </c>
    </row>
    <row r="42" spans="1:3" ht="15.75" thickTop="1" x14ac:dyDescent="0.25">
      <c r="A42" s="48" t="s">
        <v>13</v>
      </c>
      <c r="B42" s="11"/>
      <c r="C42" s="12"/>
    </row>
    <row r="43" spans="1:3" x14ac:dyDescent="0.25">
      <c r="A43" s="49" t="s">
        <v>48</v>
      </c>
      <c r="B43" s="84">
        <v>117.73</v>
      </c>
      <c r="C43" s="85">
        <v>97.11</v>
      </c>
    </row>
    <row r="44" spans="1:3" x14ac:dyDescent="0.25">
      <c r="A44" s="49" t="s">
        <v>49</v>
      </c>
      <c r="B44" s="84"/>
      <c r="C44" s="85"/>
    </row>
  </sheetData>
  <mergeCells count="8">
    <mergeCell ref="B43:B44"/>
    <mergeCell ref="C43:C44"/>
    <mergeCell ref="A1:C1"/>
    <mergeCell ref="A2:C2"/>
    <mergeCell ref="A3:C3"/>
    <mergeCell ref="A5:A6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0" sqref="G10"/>
    </sheetView>
  </sheetViews>
  <sheetFormatPr defaultRowHeight="15" x14ac:dyDescent="0.25"/>
  <cols>
    <col min="1" max="1" width="39.5703125" customWidth="1"/>
    <col min="2" max="2" width="11.7109375" style="2" bestFit="1" customWidth="1"/>
    <col min="3" max="3" width="11" style="2" bestFit="1" customWidth="1"/>
    <col min="4" max="4" width="10.28515625" style="2" bestFit="1" customWidth="1"/>
    <col min="5" max="5" width="11.7109375" style="2" bestFit="1" customWidth="1"/>
    <col min="6" max="6" width="11" style="2" bestFit="1" customWidth="1"/>
    <col min="7" max="7" width="11.7109375" style="2" bestFit="1" customWidth="1"/>
  </cols>
  <sheetData>
    <row r="1" spans="1:8" ht="15.75" x14ac:dyDescent="0.25">
      <c r="A1" s="62" t="s">
        <v>90</v>
      </c>
      <c r="B1" s="62"/>
      <c r="C1" s="62"/>
      <c r="D1" s="62"/>
      <c r="E1" s="62"/>
      <c r="F1" s="62"/>
    </row>
    <row r="2" spans="1:8" ht="15.75" x14ac:dyDescent="0.25">
      <c r="A2" s="67" t="s">
        <v>118</v>
      </c>
      <c r="B2" s="67"/>
      <c r="C2" s="67"/>
      <c r="D2" s="67"/>
      <c r="E2" s="67"/>
      <c r="F2" s="67"/>
    </row>
    <row r="3" spans="1:8" ht="15.75" x14ac:dyDescent="0.25">
      <c r="A3" s="68" t="s">
        <v>88</v>
      </c>
      <c r="B3" s="68"/>
      <c r="C3" s="68"/>
      <c r="D3" s="68"/>
      <c r="E3" s="68"/>
      <c r="F3" s="68"/>
    </row>
    <row r="5" spans="1:8" ht="45.75" thickBot="1" x14ac:dyDescent="0.3">
      <c r="A5" s="13"/>
      <c r="B5" s="16" t="s">
        <v>24</v>
      </c>
      <c r="C5" s="16" t="s">
        <v>50</v>
      </c>
      <c r="D5" s="16" t="s">
        <v>26</v>
      </c>
      <c r="E5" s="16" t="s">
        <v>51</v>
      </c>
      <c r="F5" s="16" t="s">
        <v>52</v>
      </c>
      <c r="G5" s="16" t="s">
        <v>53</v>
      </c>
      <c r="H5" s="2"/>
    </row>
    <row r="6" spans="1:8" x14ac:dyDescent="0.25">
      <c r="A6" s="14" t="s">
        <v>13</v>
      </c>
      <c r="B6" s="17"/>
      <c r="C6" s="17"/>
      <c r="D6" s="17"/>
      <c r="E6" s="17"/>
      <c r="F6" s="17"/>
      <c r="G6" s="17"/>
      <c r="H6" s="2"/>
    </row>
    <row r="7" spans="1:8" x14ac:dyDescent="0.25">
      <c r="A7" s="14" t="s">
        <v>57</v>
      </c>
      <c r="B7" s="18">
        <v>158630371</v>
      </c>
      <c r="C7" s="18">
        <v>34670854</v>
      </c>
      <c r="D7" s="18">
        <v>5339751</v>
      </c>
      <c r="E7" s="18">
        <v>-46219772</v>
      </c>
      <c r="F7" s="18">
        <v>-1127526</v>
      </c>
      <c r="G7" s="18">
        <f>SUM(B7:F7)</f>
        <v>151293678</v>
      </c>
      <c r="H7" s="2"/>
    </row>
    <row r="8" spans="1:8" x14ac:dyDescent="0.25">
      <c r="A8" s="13" t="s">
        <v>13</v>
      </c>
      <c r="B8" s="20"/>
      <c r="C8" s="20"/>
      <c r="D8" s="20"/>
      <c r="E8" s="20"/>
      <c r="F8" s="18"/>
      <c r="G8" s="18"/>
      <c r="H8" s="2"/>
    </row>
    <row r="9" spans="1:8" ht="22.5" x14ac:dyDescent="0.25">
      <c r="A9" s="13" t="s">
        <v>54</v>
      </c>
      <c r="B9" s="20" t="s">
        <v>7</v>
      </c>
      <c r="C9" s="91" t="s">
        <v>7</v>
      </c>
      <c r="D9" s="91" t="s">
        <v>7</v>
      </c>
      <c r="E9" s="91" t="s">
        <v>7</v>
      </c>
      <c r="F9" s="92">
        <v>15405033</v>
      </c>
      <c r="G9" s="18">
        <f>SUM(B9:F9)</f>
        <v>15405033</v>
      </c>
      <c r="H9" s="2"/>
    </row>
    <row r="10" spans="1:8" ht="33.75" x14ac:dyDescent="0.25">
      <c r="A10" s="13" t="s">
        <v>102</v>
      </c>
      <c r="B10" s="20" t="s">
        <v>7</v>
      </c>
      <c r="C10" s="92">
        <v>9939198</v>
      </c>
      <c r="D10" s="91" t="s">
        <v>7</v>
      </c>
      <c r="E10" s="91" t="s">
        <v>7</v>
      </c>
      <c r="F10" s="91" t="s">
        <v>7</v>
      </c>
      <c r="G10" s="18">
        <f t="shared" ref="G10:G20" si="0">SUM(B10:F10)</f>
        <v>9939198</v>
      </c>
      <c r="H10" s="2"/>
    </row>
    <row r="11" spans="1:8" ht="22.5" x14ac:dyDescent="0.25">
      <c r="A11" s="13" t="s">
        <v>103</v>
      </c>
      <c r="B11" s="20" t="s">
        <v>7</v>
      </c>
      <c r="C11" s="91" t="s">
        <v>7</v>
      </c>
      <c r="D11" s="91" t="s">
        <v>7</v>
      </c>
      <c r="E11" s="92">
        <v>-15896842</v>
      </c>
      <c r="F11" s="91" t="s">
        <v>7</v>
      </c>
      <c r="G11" s="18">
        <f t="shared" si="0"/>
        <v>-15896842</v>
      </c>
      <c r="H11" s="2"/>
    </row>
    <row r="12" spans="1:8" x14ac:dyDescent="0.25">
      <c r="A12" s="13" t="s">
        <v>55</v>
      </c>
      <c r="B12" s="20" t="s">
        <v>7</v>
      </c>
      <c r="C12" s="91" t="s">
        <v>7</v>
      </c>
      <c r="D12" s="91"/>
      <c r="E12" s="91" t="s">
        <v>7</v>
      </c>
      <c r="F12" s="91"/>
      <c r="G12" s="18"/>
      <c r="H12" s="2"/>
    </row>
    <row r="13" spans="1:8" ht="15.75" thickBot="1" x14ac:dyDescent="0.3">
      <c r="A13" s="13" t="s">
        <v>56</v>
      </c>
      <c r="B13" s="21" t="s">
        <v>7</v>
      </c>
      <c r="C13" s="93" t="s">
        <v>7</v>
      </c>
      <c r="D13" s="93" t="s">
        <v>7</v>
      </c>
      <c r="E13" s="93" t="s">
        <v>7</v>
      </c>
      <c r="F13" s="93">
        <v>-10375617</v>
      </c>
      <c r="G13" s="19">
        <f t="shared" si="0"/>
        <v>-10375617</v>
      </c>
      <c r="H13" s="2"/>
    </row>
    <row r="14" spans="1:8" ht="15.75" thickBot="1" x14ac:dyDescent="0.3">
      <c r="A14" s="14" t="s">
        <v>119</v>
      </c>
      <c r="B14" s="22">
        <v>158630371</v>
      </c>
      <c r="C14" s="22">
        <f>C7+C10</f>
        <v>44610052</v>
      </c>
      <c r="D14" s="22">
        <v>5339751</v>
      </c>
      <c r="E14" s="22">
        <f>E7+E11</f>
        <v>-62116614</v>
      </c>
      <c r="F14" s="22">
        <f>F7+F9+F13</f>
        <v>3901890</v>
      </c>
      <c r="G14" s="22">
        <f t="shared" si="0"/>
        <v>150365450</v>
      </c>
      <c r="H14" s="2"/>
    </row>
    <row r="15" spans="1:8" ht="15.75" thickTop="1" x14ac:dyDescent="0.25">
      <c r="A15" s="13" t="s">
        <v>13</v>
      </c>
      <c r="B15" s="20"/>
      <c r="C15" s="20"/>
      <c r="D15" s="20"/>
      <c r="E15" s="20"/>
      <c r="F15" s="20"/>
      <c r="G15" s="18">
        <f t="shared" si="0"/>
        <v>0</v>
      </c>
      <c r="H15" s="2"/>
    </row>
    <row r="16" spans="1:8" x14ac:dyDescent="0.25">
      <c r="A16" s="14" t="s">
        <v>101</v>
      </c>
      <c r="B16" s="23">
        <v>167809534</v>
      </c>
      <c r="C16" s="24">
        <v>58624854</v>
      </c>
      <c r="D16" s="23">
        <v>5339751</v>
      </c>
      <c r="E16" s="24">
        <v>-67467287</v>
      </c>
      <c r="F16" s="24">
        <v>4530893</v>
      </c>
      <c r="G16" s="24">
        <f t="shared" si="0"/>
        <v>168837745</v>
      </c>
      <c r="H16" s="2"/>
    </row>
    <row r="17" spans="1:8" ht="22.5" x14ac:dyDescent="0.25">
      <c r="A17" s="13" t="s">
        <v>58</v>
      </c>
      <c r="B17" s="23" t="s">
        <v>7</v>
      </c>
      <c r="C17" s="86" t="s">
        <v>7</v>
      </c>
      <c r="D17" s="87" t="s">
        <v>59</v>
      </c>
      <c r="E17" s="87" t="s">
        <v>59</v>
      </c>
      <c r="F17" s="88">
        <v>19794167</v>
      </c>
      <c r="G17" s="24">
        <f t="shared" si="0"/>
        <v>19794167</v>
      </c>
      <c r="H17" s="2"/>
    </row>
    <row r="18" spans="1:8" ht="33.75" x14ac:dyDescent="0.25">
      <c r="A18" s="13" t="s">
        <v>102</v>
      </c>
      <c r="B18" s="23" t="s">
        <v>7</v>
      </c>
      <c r="C18" s="88">
        <v>7167394</v>
      </c>
      <c r="D18" s="87" t="s">
        <v>7</v>
      </c>
      <c r="E18" s="87" t="s">
        <v>7</v>
      </c>
      <c r="F18" s="87" t="s">
        <v>7</v>
      </c>
      <c r="G18" s="24">
        <f t="shared" si="0"/>
        <v>7167394</v>
      </c>
      <c r="H18" s="2"/>
    </row>
    <row r="19" spans="1:8" x14ac:dyDescent="0.25">
      <c r="A19" s="15" t="s">
        <v>103</v>
      </c>
      <c r="B19" s="25" t="s">
        <v>59</v>
      </c>
      <c r="C19" s="89" t="s">
        <v>59</v>
      </c>
      <c r="D19" s="89" t="s">
        <v>7</v>
      </c>
      <c r="E19" s="90">
        <v>-11234487</v>
      </c>
      <c r="F19" s="87" t="s">
        <v>7</v>
      </c>
      <c r="G19" s="24">
        <f t="shared" si="0"/>
        <v>-11234487</v>
      </c>
      <c r="H19" s="2"/>
    </row>
    <row r="20" spans="1:8" ht="15.75" thickBot="1" x14ac:dyDescent="0.3">
      <c r="A20" s="13" t="s">
        <v>56</v>
      </c>
      <c r="B20" s="23" t="s">
        <v>7</v>
      </c>
      <c r="C20" s="87" t="s">
        <v>7</v>
      </c>
      <c r="D20" s="87" t="s">
        <v>7</v>
      </c>
      <c r="E20" s="87" t="s">
        <v>7</v>
      </c>
      <c r="F20" s="88">
        <v>-16034036</v>
      </c>
      <c r="G20" s="59">
        <f t="shared" si="0"/>
        <v>-16034036</v>
      </c>
      <c r="H20" s="2"/>
    </row>
    <row r="21" spans="1:8" ht="15.75" thickBot="1" x14ac:dyDescent="0.3">
      <c r="A21" s="14" t="s">
        <v>120</v>
      </c>
      <c r="B21" s="26">
        <v>167809534</v>
      </c>
      <c r="C21" s="26">
        <f>C16+C18</f>
        <v>65792248</v>
      </c>
      <c r="D21" s="26">
        <v>5339751</v>
      </c>
      <c r="E21" s="26">
        <f>E16+E19</f>
        <v>-78701774</v>
      </c>
      <c r="F21" s="26">
        <f>F16+F17+F20</f>
        <v>8291024</v>
      </c>
      <c r="G21" s="94">
        <f>SUM(B21:F21)</f>
        <v>168530783</v>
      </c>
      <c r="H21" s="2"/>
    </row>
    <row r="22" spans="1:8" ht="15.75" thickTop="1" x14ac:dyDescent="0.25">
      <c r="H22" s="2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G11" sqref="G11"/>
    </sheetView>
  </sheetViews>
  <sheetFormatPr defaultRowHeight="15" x14ac:dyDescent="0.25"/>
  <cols>
    <col min="1" max="1" width="45.42578125" customWidth="1"/>
    <col min="2" max="2" width="12.7109375" style="2" bestFit="1" customWidth="1"/>
    <col min="3" max="3" width="12" style="2" bestFit="1" customWidth="1"/>
    <col min="8" max="8" width="28.28515625" customWidth="1"/>
    <col min="13" max="13" width="11.5703125" bestFit="1" customWidth="1"/>
  </cols>
  <sheetData>
    <row r="1" spans="1:18" ht="15.75" x14ac:dyDescent="0.25">
      <c r="A1" s="62" t="s">
        <v>91</v>
      </c>
      <c r="B1" s="62"/>
      <c r="C1" s="62"/>
    </row>
    <row r="2" spans="1:18" ht="15.75" x14ac:dyDescent="0.25">
      <c r="A2" s="62" t="s">
        <v>116</v>
      </c>
      <c r="B2" s="62"/>
      <c r="C2" s="62"/>
    </row>
    <row r="3" spans="1:18" ht="15.75" x14ac:dyDescent="0.25">
      <c r="A3" s="74" t="s">
        <v>88</v>
      </c>
      <c r="B3" s="74"/>
      <c r="C3" s="74"/>
    </row>
    <row r="6" spans="1:18" ht="27.75" customHeight="1" thickBot="1" x14ac:dyDescent="0.3">
      <c r="A6" s="27"/>
      <c r="B6" s="69" t="s">
        <v>121</v>
      </c>
      <c r="C6" s="69"/>
    </row>
    <row r="7" spans="1:18" ht="23.25" thickBot="1" x14ac:dyDescent="0.3">
      <c r="A7" s="27"/>
      <c r="B7" s="32" t="s">
        <v>92</v>
      </c>
      <c r="C7" s="32" t="s">
        <v>0</v>
      </c>
    </row>
    <row r="8" spans="1:18" x14ac:dyDescent="0.25">
      <c r="A8" s="27" t="s">
        <v>60</v>
      </c>
      <c r="B8" s="42"/>
      <c r="C8" s="43"/>
    </row>
    <row r="9" spans="1:18" x14ac:dyDescent="0.25">
      <c r="A9" s="28" t="s">
        <v>61</v>
      </c>
      <c r="B9" s="95">
        <v>22844392</v>
      </c>
      <c r="C9" s="96">
        <v>21169395</v>
      </c>
      <c r="H9" s="101"/>
      <c r="I9" s="102"/>
      <c r="J9" s="103"/>
      <c r="K9" s="104"/>
      <c r="L9" s="105"/>
      <c r="M9" s="105"/>
      <c r="N9" s="105"/>
      <c r="O9" s="105"/>
      <c r="P9" s="106"/>
      <c r="Q9" s="106"/>
      <c r="R9" s="105"/>
    </row>
    <row r="10" spans="1:18" x14ac:dyDescent="0.25">
      <c r="A10" s="28" t="s">
        <v>62</v>
      </c>
      <c r="B10" s="95">
        <v>-10203479</v>
      </c>
      <c r="C10" s="96">
        <v>-8839032</v>
      </c>
      <c r="H10" s="101"/>
      <c r="I10" s="102"/>
      <c r="J10" s="103"/>
      <c r="K10" s="104"/>
      <c r="L10" s="105"/>
      <c r="M10" s="105"/>
      <c r="N10" s="105"/>
      <c r="O10" s="105"/>
      <c r="P10" s="106"/>
      <c r="Q10" s="106"/>
      <c r="R10" s="105"/>
    </row>
    <row r="11" spans="1:18" x14ac:dyDescent="0.25">
      <c r="A11" s="28" t="s">
        <v>104</v>
      </c>
      <c r="B11" s="95">
        <v>-1910428</v>
      </c>
      <c r="C11" s="96">
        <v>-1859978</v>
      </c>
      <c r="H11" s="101"/>
      <c r="I11" s="102"/>
      <c r="J11" s="103"/>
      <c r="K11" s="104"/>
      <c r="L11" s="105"/>
      <c r="M11" s="105"/>
      <c r="N11" s="105"/>
      <c r="O11" s="105"/>
      <c r="P11" s="106"/>
      <c r="Q11" s="106"/>
      <c r="R11" s="105"/>
    </row>
    <row r="12" spans="1:18" ht="15.75" thickBot="1" x14ac:dyDescent="0.3">
      <c r="A12" s="28" t="s">
        <v>105</v>
      </c>
      <c r="B12" s="97">
        <v>-1240612</v>
      </c>
      <c r="C12" s="98">
        <v>-1676505</v>
      </c>
      <c r="H12" s="101"/>
      <c r="I12" s="102"/>
      <c r="J12" s="103"/>
      <c r="K12" s="104"/>
      <c r="L12" s="105"/>
      <c r="M12" s="105"/>
      <c r="N12" s="105"/>
      <c r="O12" s="105"/>
      <c r="P12" s="106"/>
      <c r="Q12" s="106"/>
      <c r="R12" s="105"/>
    </row>
    <row r="13" spans="1:18" ht="22.5" x14ac:dyDescent="0.25">
      <c r="A13" s="27" t="s">
        <v>63</v>
      </c>
      <c r="B13" s="42">
        <f>SUM(B9:B12)</f>
        <v>9489873</v>
      </c>
      <c r="C13" s="54">
        <f>SUM(C9:C12)</f>
        <v>8793880</v>
      </c>
      <c r="H13" s="107"/>
      <c r="I13" s="102"/>
      <c r="J13" s="103"/>
      <c r="K13" s="104"/>
      <c r="L13" s="105"/>
      <c r="M13" s="106"/>
      <c r="N13" s="106"/>
      <c r="O13" s="105"/>
      <c r="P13" s="106"/>
      <c r="Q13" s="106"/>
      <c r="R13" s="105"/>
    </row>
    <row r="14" spans="1:18" x14ac:dyDescent="0.25">
      <c r="A14" s="29" t="s">
        <v>64</v>
      </c>
      <c r="B14" s="42"/>
      <c r="C14" s="54"/>
      <c r="H14" s="108"/>
      <c r="I14" s="102"/>
      <c r="J14" s="103"/>
      <c r="K14" s="104"/>
      <c r="L14" s="105"/>
      <c r="M14" s="105"/>
      <c r="N14" s="105"/>
      <c r="O14" s="105"/>
      <c r="P14" s="106"/>
      <c r="Q14" s="106"/>
      <c r="R14" s="105"/>
    </row>
    <row r="15" spans="1:18" x14ac:dyDescent="0.25">
      <c r="A15" s="28" t="s">
        <v>109</v>
      </c>
      <c r="B15" s="95">
        <v>-108216677</v>
      </c>
      <c r="C15" s="96">
        <v>-17444746</v>
      </c>
      <c r="H15" s="101"/>
      <c r="I15" s="102"/>
      <c r="J15" s="103"/>
      <c r="K15" s="104"/>
      <c r="L15" s="105"/>
      <c r="M15" s="105"/>
      <c r="N15" s="105"/>
      <c r="O15" s="105"/>
      <c r="P15" s="106"/>
      <c r="Q15" s="106"/>
      <c r="R15" s="105"/>
    </row>
    <row r="16" spans="1:18" x14ac:dyDescent="0.25">
      <c r="A16" s="28" t="s">
        <v>106</v>
      </c>
      <c r="B16" s="95">
        <v>-7212991</v>
      </c>
      <c r="C16" s="96">
        <v>-108832396</v>
      </c>
      <c r="H16" s="101"/>
      <c r="I16" s="102"/>
      <c r="J16" s="103"/>
      <c r="K16" s="104"/>
      <c r="L16" s="105"/>
      <c r="M16" s="105"/>
      <c r="N16" s="105"/>
      <c r="O16" s="105"/>
      <c r="P16" s="106"/>
      <c r="Q16" s="106"/>
      <c r="R16" s="105"/>
    </row>
    <row r="17" spans="1:18" x14ac:dyDescent="0.25">
      <c r="A17" s="28" t="s">
        <v>11</v>
      </c>
      <c r="B17" s="95">
        <v>452224</v>
      </c>
      <c r="C17" s="96">
        <v>405012</v>
      </c>
      <c r="H17" s="101"/>
      <c r="I17" s="102"/>
      <c r="J17" s="103"/>
      <c r="K17" s="104"/>
      <c r="L17" s="105"/>
      <c r="M17" s="105"/>
      <c r="N17" s="105"/>
      <c r="O17" s="105"/>
      <c r="P17" s="106"/>
      <c r="Q17" s="106"/>
      <c r="R17" s="105"/>
    </row>
    <row r="18" spans="1:18" x14ac:dyDescent="0.25">
      <c r="A18" s="30" t="s">
        <v>65</v>
      </c>
      <c r="B18" s="95"/>
      <c r="C18" s="96"/>
      <c r="H18" s="109"/>
      <c r="I18" s="102"/>
      <c r="J18" s="103"/>
      <c r="K18" s="104"/>
      <c r="L18" s="105"/>
      <c r="M18" s="105"/>
      <c r="N18" s="105"/>
      <c r="O18" s="105"/>
      <c r="P18" s="106"/>
      <c r="Q18" s="106"/>
      <c r="R18" s="105"/>
    </row>
    <row r="19" spans="1:18" ht="15.75" thickBot="1" x14ac:dyDescent="0.3">
      <c r="A19" s="28" t="s">
        <v>21</v>
      </c>
      <c r="B19" s="97">
        <v>915834</v>
      </c>
      <c r="C19" s="98">
        <v>1378759</v>
      </c>
      <c r="H19" s="101"/>
      <c r="I19" s="102"/>
      <c r="J19" s="103"/>
      <c r="K19" s="104"/>
      <c r="L19" s="105"/>
      <c r="M19" s="105"/>
      <c r="N19" s="105"/>
      <c r="O19" s="105"/>
      <c r="P19" s="106"/>
      <c r="Q19" s="106"/>
      <c r="R19" s="105"/>
    </row>
    <row r="20" spans="1:18" ht="22.5" x14ac:dyDescent="0.25">
      <c r="A20" s="27" t="s">
        <v>66</v>
      </c>
      <c r="B20" s="42">
        <f>B13+B15+B16+B17+B19</f>
        <v>-104571737</v>
      </c>
      <c r="C20" s="54">
        <f>C13+C15+C16+C17+C19</f>
        <v>-115699491</v>
      </c>
      <c r="H20" s="107"/>
      <c r="I20" s="102"/>
      <c r="J20" s="103"/>
      <c r="K20" s="104"/>
      <c r="L20" s="105"/>
      <c r="M20" s="106"/>
      <c r="N20" s="106"/>
      <c r="O20" s="105"/>
      <c r="P20" s="106"/>
      <c r="Q20" s="106"/>
      <c r="R20" s="105"/>
    </row>
    <row r="21" spans="1:18" x14ac:dyDescent="0.25">
      <c r="A21" s="28" t="s">
        <v>13</v>
      </c>
      <c r="B21" s="42"/>
      <c r="C21" s="54"/>
      <c r="H21" s="101"/>
      <c r="I21" s="102"/>
      <c r="J21" s="103"/>
      <c r="K21" s="104"/>
      <c r="L21" s="105"/>
      <c r="M21" s="105"/>
      <c r="N21" s="105"/>
      <c r="O21" s="105"/>
      <c r="P21" s="106"/>
      <c r="Q21" s="106"/>
      <c r="R21" s="105"/>
    </row>
    <row r="22" spans="1:18" ht="15.75" thickBot="1" x14ac:dyDescent="0.3">
      <c r="A22" s="28" t="s">
        <v>67</v>
      </c>
      <c r="B22" s="97">
        <v>-1470723</v>
      </c>
      <c r="C22" s="98">
        <v>-842060</v>
      </c>
      <c r="H22" s="101"/>
      <c r="I22" s="102"/>
      <c r="J22" s="103"/>
      <c r="K22" s="104"/>
      <c r="L22" s="105"/>
      <c r="M22" s="105"/>
      <c r="N22" s="105"/>
      <c r="O22" s="105"/>
      <c r="P22" s="106"/>
      <c r="Q22" s="106"/>
      <c r="R22" s="105"/>
    </row>
    <row r="23" spans="1:18" ht="23.25" thickBot="1" x14ac:dyDescent="0.3">
      <c r="A23" s="27" t="s">
        <v>68</v>
      </c>
      <c r="B23" s="33">
        <f>B20+B22</f>
        <v>-106042460</v>
      </c>
      <c r="C23" s="34">
        <f>C20+C22</f>
        <v>-116541551</v>
      </c>
      <c r="H23" s="107"/>
      <c r="I23" s="102"/>
      <c r="J23" s="103"/>
      <c r="K23" s="104"/>
      <c r="L23" s="105"/>
      <c r="M23" s="106"/>
      <c r="N23" s="106"/>
      <c r="O23" s="105"/>
      <c r="P23" s="106"/>
      <c r="Q23" s="106"/>
      <c r="R23" s="105"/>
    </row>
    <row r="24" spans="1:18" x14ac:dyDescent="0.25">
      <c r="A24" s="27" t="s">
        <v>13</v>
      </c>
      <c r="B24" s="42"/>
      <c r="C24" s="54"/>
      <c r="H24" s="107"/>
      <c r="I24" s="102"/>
      <c r="J24" s="103"/>
      <c r="K24" s="104"/>
      <c r="L24" s="105"/>
      <c r="M24" s="105"/>
      <c r="N24" s="105"/>
      <c r="O24" s="105"/>
      <c r="P24" s="106"/>
      <c r="Q24" s="106"/>
      <c r="R24" s="105"/>
    </row>
    <row r="25" spans="1:18" ht="22.5" x14ac:dyDescent="0.25">
      <c r="A25" s="27" t="s">
        <v>69</v>
      </c>
      <c r="B25" s="42"/>
      <c r="C25" s="54"/>
      <c r="H25" s="107"/>
      <c r="I25" s="102"/>
      <c r="J25" s="103"/>
      <c r="K25" s="104"/>
      <c r="L25" s="105"/>
      <c r="M25" s="105"/>
      <c r="N25" s="105"/>
      <c r="O25" s="105"/>
      <c r="P25" s="106"/>
      <c r="Q25" s="106"/>
      <c r="R25" s="105"/>
    </row>
    <row r="26" spans="1:18" x14ac:dyDescent="0.25">
      <c r="A26" s="31" t="s">
        <v>70</v>
      </c>
      <c r="B26" s="99">
        <v>163477551</v>
      </c>
      <c r="C26" s="100">
        <v>337774306</v>
      </c>
      <c r="H26" s="110"/>
      <c r="I26" s="111"/>
      <c r="J26" s="112"/>
      <c r="K26" s="113"/>
      <c r="L26" s="105"/>
      <c r="M26" s="105"/>
      <c r="N26" s="105"/>
      <c r="O26" s="105"/>
      <c r="P26" s="106"/>
      <c r="Q26" s="106"/>
      <c r="R26" s="105"/>
    </row>
    <row r="27" spans="1:18" x14ac:dyDescent="0.25">
      <c r="A27" s="31" t="s">
        <v>71</v>
      </c>
      <c r="B27" s="99">
        <v>-201613743</v>
      </c>
      <c r="C27" s="100">
        <v>-374031560</v>
      </c>
      <c r="H27" s="110"/>
      <c r="I27" s="111"/>
      <c r="J27" s="112"/>
      <c r="K27" s="113"/>
      <c r="L27" s="105"/>
      <c r="M27" s="105"/>
      <c r="N27" s="105"/>
      <c r="O27" s="105"/>
      <c r="P27" s="106"/>
      <c r="Q27" s="106"/>
      <c r="R27" s="105"/>
    </row>
    <row r="28" spans="1:18" x14ac:dyDescent="0.25">
      <c r="A28" s="28" t="s">
        <v>72</v>
      </c>
      <c r="B28" s="95">
        <v>-52006</v>
      </c>
      <c r="C28" s="96">
        <v>-30981</v>
      </c>
      <c r="H28" s="101"/>
      <c r="I28" s="102"/>
      <c r="J28" s="103"/>
      <c r="K28" s="104"/>
      <c r="L28" s="105"/>
      <c r="M28" s="105"/>
      <c r="N28" s="105"/>
      <c r="O28" s="105"/>
      <c r="P28" s="106"/>
      <c r="Q28" s="106"/>
      <c r="R28" s="105"/>
    </row>
    <row r="29" spans="1:18" ht="15.75" thickBot="1" x14ac:dyDescent="0.3">
      <c r="A29" s="28" t="s">
        <v>73</v>
      </c>
      <c r="B29" s="95">
        <v>-17438</v>
      </c>
      <c r="C29" s="96">
        <v>-100012</v>
      </c>
      <c r="H29" s="101"/>
      <c r="I29" s="102"/>
      <c r="J29" s="103"/>
      <c r="K29" s="104"/>
      <c r="L29" s="105"/>
      <c r="M29" s="105"/>
      <c r="N29" s="105"/>
      <c r="O29" s="105"/>
      <c r="P29" s="106"/>
      <c r="Q29" s="106"/>
      <c r="R29" s="105"/>
    </row>
    <row r="30" spans="1:18" ht="23.25" thickBot="1" x14ac:dyDescent="0.3">
      <c r="A30" s="27" t="s">
        <v>74</v>
      </c>
      <c r="B30" s="35">
        <f>B26+B27+B28+B29</f>
        <v>-38205636</v>
      </c>
      <c r="C30" s="35">
        <f>C26+C27+C28+C29</f>
        <v>-36388247</v>
      </c>
      <c r="H30" s="107"/>
      <c r="I30" s="102"/>
      <c r="J30" s="103"/>
      <c r="K30" s="104"/>
      <c r="L30" s="105"/>
      <c r="M30" s="106"/>
      <c r="N30" s="106"/>
      <c r="O30" s="105"/>
      <c r="P30" s="106"/>
      <c r="Q30" s="106"/>
      <c r="R30" s="105"/>
    </row>
    <row r="31" spans="1:18" x14ac:dyDescent="0.25">
      <c r="A31" s="27"/>
      <c r="B31" s="70"/>
      <c r="C31" s="72"/>
      <c r="H31" s="107"/>
      <c r="I31" s="114"/>
      <c r="J31" s="115"/>
      <c r="K31" s="116"/>
      <c r="L31" s="105"/>
      <c r="M31" s="105"/>
      <c r="N31" s="105"/>
      <c r="O31" s="105"/>
      <c r="P31" s="106"/>
      <c r="Q31" s="106"/>
      <c r="R31" s="105"/>
    </row>
    <row r="32" spans="1:18" x14ac:dyDescent="0.25">
      <c r="A32" s="27" t="s">
        <v>75</v>
      </c>
      <c r="B32" s="71"/>
      <c r="C32" s="73"/>
      <c r="H32" s="107"/>
      <c r="I32" s="114"/>
      <c r="J32" s="115"/>
      <c r="K32" s="116"/>
      <c r="L32" s="105"/>
      <c r="M32" s="105"/>
      <c r="N32" s="105"/>
      <c r="O32" s="105"/>
      <c r="P32" s="106"/>
      <c r="Q32" s="106"/>
      <c r="R32" s="105"/>
    </row>
    <row r="33" spans="1:18" x14ac:dyDescent="0.25">
      <c r="A33" s="31" t="s">
        <v>76</v>
      </c>
      <c r="B33" s="99">
        <v>70000000</v>
      </c>
      <c r="C33" s="100">
        <v>60000000</v>
      </c>
      <c r="H33" s="110"/>
      <c r="I33" s="111"/>
      <c r="J33" s="112"/>
      <c r="K33" s="113"/>
      <c r="L33" s="105"/>
      <c r="M33" s="105"/>
      <c r="N33" s="105"/>
      <c r="O33" s="105"/>
      <c r="P33" s="106"/>
      <c r="Q33" s="106"/>
      <c r="R33" s="105"/>
    </row>
    <row r="34" spans="1:18" x14ac:dyDescent="0.25">
      <c r="A34" s="31" t="s">
        <v>77</v>
      </c>
      <c r="B34" s="99" t="s">
        <v>34</v>
      </c>
      <c r="C34" s="100">
        <v>9800000</v>
      </c>
      <c r="H34" s="110"/>
      <c r="I34" s="111"/>
      <c r="J34" s="112"/>
      <c r="K34" s="113"/>
      <c r="L34" s="105"/>
      <c r="M34" s="105"/>
      <c r="N34" s="105"/>
      <c r="O34" s="105"/>
      <c r="P34" s="106"/>
      <c r="Q34" s="106"/>
      <c r="R34" s="105"/>
    </row>
    <row r="35" spans="1:18" x14ac:dyDescent="0.25">
      <c r="A35" s="31" t="s">
        <v>78</v>
      </c>
      <c r="B35" s="99">
        <v>-9800000</v>
      </c>
      <c r="C35" s="100">
        <v>-9477051</v>
      </c>
      <c r="H35" s="110"/>
      <c r="I35" s="111"/>
      <c r="J35" s="112"/>
      <c r="K35" s="113"/>
      <c r="L35" s="105"/>
      <c r="M35" s="105"/>
      <c r="N35" s="105"/>
      <c r="O35" s="105"/>
      <c r="P35" s="106"/>
      <c r="Q35" s="106"/>
      <c r="R35" s="105"/>
    </row>
    <row r="36" spans="1:18" x14ac:dyDescent="0.25">
      <c r="A36" s="28" t="s">
        <v>79</v>
      </c>
      <c r="B36" s="95">
        <v>19991126</v>
      </c>
      <c r="C36" s="96">
        <v>42148903</v>
      </c>
      <c r="H36" s="101"/>
      <c r="I36" s="102"/>
      <c r="J36" s="103"/>
      <c r="K36" s="104"/>
      <c r="L36" s="105"/>
      <c r="M36" s="105"/>
      <c r="N36" s="105"/>
      <c r="O36" s="105"/>
      <c r="P36" s="106"/>
      <c r="Q36" s="106"/>
      <c r="R36" s="105"/>
    </row>
    <row r="37" spans="1:18" x14ac:dyDescent="0.25">
      <c r="A37" s="28" t="s">
        <v>80</v>
      </c>
      <c r="B37" s="95">
        <v>-4763824</v>
      </c>
      <c r="C37" s="96">
        <v>-5356068</v>
      </c>
      <c r="H37" s="101"/>
      <c r="I37" s="102"/>
      <c r="J37" s="103"/>
      <c r="K37" s="104"/>
      <c r="L37" s="105"/>
      <c r="M37" s="105"/>
      <c r="N37" s="105"/>
      <c r="O37" s="105"/>
      <c r="P37" s="106"/>
      <c r="Q37" s="106"/>
      <c r="R37" s="105"/>
    </row>
    <row r="38" spans="1:18" x14ac:dyDescent="0.25">
      <c r="A38" s="28" t="s">
        <v>19</v>
      </c>
      <c r="B38" s="95">
        <v>51706439</v>
      </c>
      <c r="C38" s="96" t="s">
        <v>34</v>
      </c>
      <c r="H38" s="101"/>
      <c r="I38" s="102"/>
      <c r="J38" s="103"/>
      <c r="K38" s="104"/>
      <c r="L38" s="105"/>
      <c r="M38" s="105"/>
      <c r="N38" s="105"/>
      <c r="O38" s="105"/>
      <c r="P38" s="106"/>
      <c r="Q38" s="106"/>
      <c r="R38" s="105"/>
    </row>
    <row r="39" spans="1:18" ht="22.5" x14ac:dyDescent="0.25">
      <c r="A39" s="28" t="s">
        <v>81</v>
      </c>
      <c r="B39" s="95">
        <v>12856780</v>
      </c>
      <c r="C39" s="96">
        <v>17653687</v>
      </c>
      <c r="H39" s="101"/>
      <c r="I39" s="102"/>
      <c r="J39" s="103"/>
      <c r="K39" s="104"/>
      <c r="L39" s="105"/>
      <c r="M39" s="105"/>
      <c r="N39" s="105"/>
      <c r="O39" s="105"/>
      <c r="P39" s="106"/>
      <c r="Q39" s="106"/>
      <c r="R39" s="105"/>
    </row>
    <row r="40" spans="1:18" ht="22.5" x14ac:dyDescent="0.25">
      <c r="A40" s="28" t="s">
        <v>82</v>
      </c>
      <c r="B40" s="95">
        <v>-2147210</v>
      </c>
      <c r="C40" s="96">
        <v>-1</v>
      </c>
      <c r="H40" s="101"/>
      <c r="I40" s="102"/>
      <c r="J40" s="103"/>
      <c r="K40" s="104"/>
      <c r="L40" s="105"/>
      <c r="M40" s="105"/>
      <c r="N40" s="105"/>
      <c r="O40" s="105"/>
      <c r="P40" s="106"/>
      <c r="Q40" s="106"/>
      <c r="R40" s="105"/>
    </row>
    <row r="41" spans="1:18" ht="15.75" thickBot="1" x14ac:dyDescent="0.3">
      <c r="A41" s="28" t="s">
        <v>83</v>
      </c>
      <c r="B41" s="97">
        <v>-16034036</v>
      </c>
      <c r="C41" s="98">
        <v>-10375617</v>
      </c>
      <c r="H41" s="101"/>
      <c r="I41" s="102"/>
      <c r="J41" s="103"/>
      <c r="K41" s="104"/>
      <c r="L41" s="105"/>
      <c r="M41" s="105"/>
      <c r="N41" s="105"/>
      <c r="O41" s="105"/>
      <c r="P41" s="106"/>
      <c r="Q41" s="106"/>
      <c r="R41" s="105"/>
    </row>
    <row r="42" spans="1:18" ht="23.25" thickBot="1" x14ac:dyDescent="0.3">
      <c r="A42" s="27" t="s">
        <v>84</v>
      </c>
      <c r="B42" s="33">
        <f>SUM(B33:B41)</f>
        <v>121809275</v>
      </c>
      <c r="C42" s="34">
        <f>SUM(C33:C41)</f>
        <v>104393853</v>
      </c>
      <c r="H42" s="107"/>
      <c r="I42" s="102"/>
      <c r="J42" s="103"/>
      <c r="K42" s="104"/>
      <c r="L42" s="105"/>
      <c r="M42" s="106"/>
      <c r="N42" s="106"/>
      <c r="O42" s="105"/>
      <c r="P42" s="106"/>
      <c r="Q42" s="106"/>
      <c r="R42" s="105"/>
    </row>
    <row r="43" spans="1:18" x14ac:dyDescent="0.25">
      <c r="A43" s="27"/>
      <c r="B43" s="42"/>
      <c r="C43" s="43"/>
      <c r="H43" s="107"/>
      <c r="I43" s="102"/>
      <c r="J43" s="103"/>
      <c r="K43" s="104"/>
      <c r="L43" s="105"/>
      <c r="M43" s="105"/>
      <c r="N43" s="105"/>
      <c r="O43" s="105"/>
      <c r="P43" s="106"/>
      <c r="Q43" s="106"/>
      <c r="R43" s="105"/>
    </row>
    <row r="44" spans="1:18" ht="23.25" thickBot="1" x14ac:dyDescent="0.3">
      <c r="A44" s="28" t="s">
        <v>85</v>
      </c>
      <c r="B44" s="97">
        <v>3209</v>
      </c>
      <c r="C44" s="98">
        <v>3050</v>
      </c>
      <c r="H44" s="101"/>
      <c r="I44" s="102"/>
      <c r="J44" s="103"/>
      <c r="K44" s="104"/>
      <c r="L44" s="105"/>
      <c r="M44" s="105"/>
      <c r="N44" s="105"/>
      <c r="O44" s="105"/>
      <c r="P44" s="106"/>
      <c r="Q44" s="106"/>
      <c r="R44" s="105"/>
    </row>
    <row r="45" spans="1:18" x14ac:dyDescent="0.25">
      <c r="A45" s="27" t="s">
        <v>86</v>
      </c>
      <c r="B45" s="42">
        <f>B23+B30+B42+B44</f>
        <v>-22435612</v>
      </c>
      <c r="C45" s="53">
        <f>C23+C30+C42+C44</f>
        <v>-48532895</v>
      </c>
      <c r="H45" s="107"/>
      <c r="I45" s="102"/>
      <c r="J45" s="103"/>
      <c r="K45" s="104"/>
      <c r="L45" s="105"/>
      <c r="M45" s="106"/>
      <c r="N45" s="106"/>
      <c r="O45" s="105"/>
      <c r="P45" s="106"/>
      <c r="Q45" s="106"/>
      <c r="R45" s="105"/>
    </row>
    <row r="46" spans="1:18" x14ac:dyDescent="0.25">
      <c r="A46" s="27"/>
      <c r="B46" s="42"/>
      <c r="C46" s="43"/>
      <c r="H46" s="107"/>
      <c r="I46" s="102"/>
      <c r="J46" s="103"/>
      <c r="K46" s="104"/>
      <c r="L46" s="105"/>
      <c r="M46" s="105"/>
      <c r="N46" s="105"/>
      <c r="O46" s="105"/>
      <c r="P46" s="106"/>
      <c r="Q46" s="106"/>
      <c r="R46" s="105"/>
    </row>
    <row r="47" spans="1:18" ht="15.75" thickBot="1" x14ac:dyDescent="0.3">
      <c r="A47" s="28" t="s">
        <v>107</v>
      </c>
      <c r="B47" s="97">
        <v>48578130</v>
      </c>
      <c r="C47" s="98">
        <v>70889857</v>
      </c>
      <c r="H47" s="101"/>
      <c r="I47" s="102"/>
      <c r="J47" s="103"/>
      <c r="K47" s="104"/>
      <c r="L47" s="105"/>
      <c r="M47" s="105"/>
      <c r="N47" s="105"/>
      <c r="O47" s="105"/>
      <c r="P47" s="106"/>
      <c r="Q47" s="106"/>
      <c r="R47" s="105"/>
    </row>
    <row r="48" spans="1:18" ht="15.75" thickBot="1" x14ac:dyDescent="0.3">
      <c r="A48" s="27" t="s">
        <v>108</v>
      </c>
      <c r="B48" s="36">
        <f>B47+B45</f>
        <v>26142518</v>
      </c>
      <c r="C48" s="60">
        <f>C47+C45</f>
        <v>22356962</v>
      </c>
      <c r="H48" s="107"/>
      <c r="I48" s="102"/>
      <c r="J48" s="103"/>
      <c r="K48" s="104"/>
      <c r="L48" s="105"/>
      <c r="M48" s="106"/>
      <c r="N48" s="106"/>
      <c r="O48" s="105"/>
      <c r="P48" s="106"/>
      <c r="Q48" s="106"/>
      <c r="R48" s="105"/>
    </row>
    <row r="49" spans="8:18" ht="15.75" thickTop="1" x14ac:dyDescent="0.25">
      <c r="H49" s="117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</sheetData>
  <mergeCells count="9">
    <mergeCell ref="I31:I32"/>
    <mergeCell ref="J31:J32"/>
    <mergeCell ref="K31:K32"/>
    <mergeCell ref="B6:C6"/>
    <mergeCell ref="B31:B32"/>
    <mergeCell ref="C31:C32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</vt:lpstr>
      <vt:lpstr>ОПИУ</vt:lpstr>
      <vt:lpstr>ОДК</vt:lpstr>
      <vt:lpstr>ОДДС</vt:lpstr>
      <vt:lpstr>ОФП!_Toc18356382</vt:lpstr>
      <vt:lpstr>ОПИУ!_Toc258928327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Абетова Дамира Канатовна</dc:creator>
  <cp:lastModifiedBy>Кенжетаева Майя Муратовна</cp:lastModifiedBy>
  <dcterms:created xsi:type="dcterms:W3CDTF">2019-10-21T09:32:36Z</dcterms:created>
  <dcterms:modified xsi:type="dcterms:W3CDTF">2020-11-05T03:38:45Z</dcterms:modified>
</cp:coreProperties>
</file>